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96" windowWidth="17148" windowHeight="5856"/>
  </bookViews>
  <sheets>
    <sheet name="１　生活保護" sheetId="1" r:id="rId1"/>
    <sheet name="（1）扶助別被保護世帯数" sheetId="2" r:id="rId2"/>
    <sheet name="（2）労働力類型別被保護世帯数" sheetId="3" r:id="rId3"/>
    <sheet name="（3）世帯類型別被保護世帯数" sheetId="4" r:id="rId4"/>
    <sheet name="(4)年齢別被保護世帯人員" sheetId="41" r:id="rId5"/>
    <sheet name="(5)扶助別生活保護費" sheetId="42" r:id="rId6"/>
    <sheet name="２　児童福祉" sheetId="5" r:id="rId7"/>
    <sheet name="（1）児童人口" sheetId="6" r:id="rId8"/>
    <sheet name="（2）市立保育園設置状況" sheetId="7" r:id="rId9"/>
    <sheet name="（3）市立認可保育園設置状況" sheetId="8" r:id="rId10"/>
    <sheet name="(4)地域型保育施設設置状況" sheetId="55" r:id="rId11"/>
    <sheet name="（5）認証保育所設置状況" sheetId="9" r:id="rId12"/>
    <sheet name="(6)就学前人口と保育園定員、新規入所児童数、待機児童数" sheetId="44" r:id="rId13"/>
    <sheet name="（7）学童保育所入所状況" sheetId="10" r:id="rId14"/>
    <sheet name="(8)学童保育所児童数と定員、待機児童数" sheetId="46" r:id="rId15"/>
    <sheet name="(9)児童手当等支給状況" sheetId="47" r:id="rId16"/>
    <sheet name="(10)母子福祉資金及び父子福祉資金・女性福祉資金貸付状況" sheetId="45" r:id="rId17"/>
    <sheet name="３　高齢者福祉" sheetId="15" r:id="rId18"/>
    <sheet name="（1）高齢者人口" sheetId="16" r:id="rId19"/>
    <sheet name="（2）高齢者福祉センター利用状況" sheetId="17" r:id="rId20"/>
    <sheet name="（3）老人クラブの状況" sheetId="18" r:id="rId21"/>
    <sheet name="(4)給食サービスの状況" sheetId="48" r:id="rId22"/>
    <sheet name="４　障がい者福祉" sheetId="19" r:id="rId23"/>
    <sheet name="（1）身体障がい者数" sheetId="20" r:id="rId24"/>
    <sheet name="（2）障がい等級別身体障がい者数" sheetId="21" r:id="rId25"/>
    <sheet name="（3）年齢別身体障がい者数" sheetId="22" r:id="rId26"/>
    <sheet name="（4）知的障がい者数" sheetId="23" r:id="rId27"/>
    <sheet name="（5）年齢別知的障がい者数" sheetId="24" r:id="rId28"/>
    <sheet name="（6）精神障がい者数" sheetId="25" r:id="rId29"/>
    <sheet name="(7)くるみ幼児園（児童発達支援）の利用状況" sheetId="50" r:id="rId30"/>
    <sheet name="(8)けやきのもり（生活介護）の利用状況" sheetId="49" r:id="rId31"/>
    <sheet name="５　保険・年金" sheetId="28" r:id="rId32"/>
    <sheet name="（1）国民健康保険被保険者数" sheetId="29" r:id="rId33"/>
    <sheet name="（2）保険給付件数・給付額" sheetId="30" r:id="rId34"/>
    <sheet name="（3）受信件数・受診率" sheetId="31" r:id="rId35"/>
    <sheet name="(4)後期高齢者医療被保険者数" sheetId="51" r:id="rId36"/>
    <sheet name="（5）国民年金被保険者数" sheetId="34" r:id="rId37"/>
    <sheet name="（6）基礎年金受給権者数" sheetId="35" r:id="rId38"/>
    <sheet name="（7）老齢福祉年金（無拠出年金）受給権者数" sheetId="36" r:id="rId39"/>
    <sheet name="６　介護保険" sheetId="38" r:id="rId40"/>
    <sheet name="(1)第1号被保険者数" sheetId="52" r:id="rId41"/>
    <sheet name="（2）審査判定結果状況" sheetId="39" r:id="rId42"/>
    <sheet name="（3）要介護（要支援）認定者数" sheetId="40" r:id="rId43"/>
    <sheet name="(4)保険給付支給状況" sheetId="53" r:id="rId44"/>
    <sheet name="(5)介護予防・生活支援サービス事業（地域支援事業）の状況" sheetId="54" r:id="rId45"/>
  </sheets>
  <calcPr calcId="162913"/>
</workbook>
</file>

<file path=xl/calcChain.xml><?xml version="1.0" encoding="utf-8"?>
<calcChain xmlns="http://schemas.openxmlformats.org/spreadsheetml/2006/main">
  <c r="C13" i="53" l="1"/>
  <c r="I18" i="40"/>
  <c r="H18" i="40"/>
  <c r="G18" i="40"/>
  <c r="F18" i="40"/>
  <c r="E18" i="40"/>
  <c r="D18" i="40"/>
  <c r="C18" i="40"/>
  <c r="J17" i="40"/>
  <c r="J18" i="40"/>
  <c r="I15" i="40"/>
  <c r="H15" i="40"/>
  <c r="G15" i="40"/>
  <c r="F15" i="40"/>
  <c r="E15" i="40"/>
  <c r="D15" i="40"/>
  <c r="C15" i="40"/>
  <c r="I12" i="40"/>
  <c r="H12" i="40"/>
  <c r="G12" i="40"/>
  <c r="F12" i="40"/>
  <c r="E12" i="40"/>
  <c r="D12" i="40"/>
  <c r="C12" i="40"/>
  <c r="I9" i="40"/>
  <c r="H9" i="40"/>
  <c r="G9" i="40"/>
  <c r="F9" i="40"/>
  <c r="E9" i="40"/>
  <c r="D9" i="40"/>
  <c r="C9" i="40"/>
  <c r="I6" i="40"/>
  <c r="H6" i="40"/>
  <c r="G6" i="40"/>
  <c r="F6" i="40"/>
  <c r="E6" i="40"/>
  <c r="D6" i="40"/>
  <c r="C6" i="40"/>
  <c r="J5" i="40"/>
  <c r="J4" i="40"/>
  <c r="C13" i="39"/>
  <c r="C12" i="39"/>
  <c r="C6" i="39"/>
  <c r="C4" i="39"/>
  <c r="B4" i="36" l="1"/>
  <c r="J10" i="35"/>
  <c r="J9" i="35"/>
  <c r="J8" i="35"/>
  <c r="J7" i="35"/>
  <c r="J6" i="35"/>
  <c r="F10" i="34"/>
  <c r="F9" i="34"/>
  <c r="F8" i="34"/>
  <c r="F7" i="34"/>
  <c r="F6" i="34"/>
  <c r="D6" i="34"/>
  <c r="D9" i="51" l="1"/>
  <c r="D8" i="51"/>
  <c r="D7" i="51"/>
  <c r="D6" i="51"/>
  <c r="D5" i="51"/>
  <c r="C11" i="30"/>
  <c r="D14" i="30"/>
  <c r="C14" i="30"/>
  <c r="F13" i="30"/>
  <c r="E13" i="30"/>
  <c r="D13" i="30"/>
  <c r="C13" i="30"/>
  <c r="F12" i="30"/>
  <c r="D12" i="30"/>
  <c r="C12" i="30" s="1"/>
  <c r="G11" i="30"/>
  <c r="F11" i="30"/>
  <c r="E11" i="30"/>
  <c r="D11" i="30"/>
  <c r="E10" i="30"/>
  <c r="G9" i="30"/>
  <c r="F9" i="30"/>
  <c r="E9" i="30"/>
  <c r="C9" i="30"/>
  <c r="E8" i="30"/>
  <c r="D8" i="30"/>
  <c r="C8" i="30" s="1"/>
  <c r="C7" i="30"/>
  <c r="F6" i="30"/>
  <c r="E6" i="30"/>
  <c r="C6" i="30" s="1"/>
  <c r="F5" i="30"/>
  <c r="E5" i="30"/>
  <c r="D5" i="30"/>
  <c r="C5" i="30" s="1"/>
  <c r="H10" i="29"/>
  <c r="G10" i="29"/>
  <c r="F10" i="29"/>
  <c r="H9" i="29"/>
  <c r="G9" i="29"/>
  <c r="F9" i="29"/>
  <c r="H8" i="29"/>
  <c r="G8" i="29"/>
  <c r="F8" i="29"/>
  <c r="H7" i="29"/>
  <c r="G7" i="29"/>
  <c r="F7" i="29"/>
  <c r="H6" i="29"/>
  <c r="G6" i="29"/>
  <c r="F6" i="29"/>
  <c r="C15" i="49" l="1"/>
  <c r="C14" i="49"/>
  <c r="C13" i="49"/>
  <c r="C12" i="49"/>
  <c r="C11" i="49"/>
  <c r="D10" i="49"/>
  <c r="C10" i="49" s="1"/>
  <c r="C7" i="49"/>
  <c r="C6" i="49"/>
  <c r="C5" i="49"/>
  <c r="D4" i="49"/>
  <c r="C4" i="49"/>
  <c r="B8" i="24"/>
  <c r="B7" i="24"/>
  <c r="B6" i="24"/>
  <c r="B5" i="24"/>
  <c r="B4" i="24"/>
  <c r="D9" i="23"/>
  <c r="C9" i="23"/>
  <c r="B9" i="23" s="1"/>
  <c r="D8" i="23"/>
  <c r="C8" i="23"/>
  <c r="B8" i="23"/>
  <c r="D7" i="23"/>
  <c r="C7" i="23"/>
  <c r="B7" i="23" s="1"/>
  <c r="D6" i="23"/>
  <c r="C6" i="23"/>
  <c r="B6" i="23"/>
  <c r="D5" i="23"/>
  <c r="C5" i="23"/>
  <c r="B5" i="23" s="1"/>
  <c r="B8" i="22"/>
  <c r="B7" i="22"/>
  <c r="B6" i="22"/>
  <c r="B5" i="22"/>
  <c r="B4" i="22"/>
  <c r="N6" i="21"/>
  <c r="M6" i="21"/>
  <c r="L6" i="21"/>
  <c r="K6" i="21"/>
  <c r="J6" i="21"/>
  <c r="I6" i="21"/>
  <c r="H6" i="21"/>
  <c r="G6" i="21"/>
  <c r="F6" i="21"/>
  <c r="E6" i="21"/>
  <c r="D6" i="21"/>
  <c r="C6" i="21"/>
  <c r="B6" i="21"/>
  <c r="D8" i="20"/>
  <c r="C8" i="20"/>
  <c r="B8" i="20"/>
  <c r="D7" i="20"/>
  <c r="C7" i="20"/>
  <c r="B7" i="20" s="1"/>
  <c r="D6" i="20"/>
  <c r="C6" i="20"/>
  <c r="B6" i="20"/>
  <c r="F4" i="48" l="1"/>
  <c r="E4" i="48"/>
  <c r="D4" i="48"/>
  <c r="C4" i="48"/>
  <c r="B4" i="48"/>
  <c r="H10" i="16" l="1"/>
  <c r="F10" i="16"/>
  <c r="D10" i="16"/>
  <c r="H9" i="16"/>
  <c r="F9" i="16"/>
  <c r="D9" i="16"/>
  <c r="H8" i="16"/>
  <c r="F8" i="16"/>
  <c r="D8" i="16"/>
  <c r="H7" i="16"/>
  <c r="F7" i="16"/>
  <c r="D7" i="16"/>
  <c r="H6" i="16"/>
  <c r="F6" i="16"/>
  <c r="D6" i="16"/>
  <c r="C14" i="45" l="1"/>
  <c r="B14" i="45"/>
  <c r="C10" i="45"/>
  <c r="B10" i="45"/>
  <c r="C9" i="45"/>
  <c r="B9" i="45"/>
  <c r="C8" i="45"/>
  <c r="B8" i="45"/>
  <c r="C7" i="45"/>
  <c r="B7" i="45"/>
  <c r="C6" i="45"/>
  <c r="B6" i="45"/>
  <c r="G4" i="10" l="1"/>
  <c r="F4" i="10"/>
  <c r="E4" i="10"/>
  <c r="D4" i="10"/>
  <c r="C4" i="10"/>
  <c r="C16" i="9"/>
  <c r="C15" i="9"/>
  <c r="C14" i="9"/>
  <c r="C12" i="9"/>
  <c r="C11" i="9"/>
  <c r="C10" i="9"/>
  <c r="C9" i="9"/>
  <c r="C8" i="9"/>
  <c r="C7" i="9"/>
  <c r="C6" i="9"/>
  <c r="G5" i="9"/>
  <c r="E5" i="9"/>
  <c r="D5" i="9"/>
  <c r="C5" i="9"/>
  <c r="E14" i="55"/>
  <c r="E13" i="55"/>
  <c r="E12" i="55"/>
  <c r="E11" i="55"/>
  <c r="E10" i="55"/>
  <c r="E8" i="55"/>
  <c r="E7" i="55"/>
  <c r="E6" i="55"/>
  <c r="E5" i="55" s="1"/>
  <c r="K5" i="8"/>
  <c r="J5" i="8"/>
  <c r="I5" i="8"/>
  <c r="H5" i="8"/>
  <c r="G5" i="8"/>
  <c r="F5" i="8"/>
  <c r="E5" i="8"/>
  <c r="J5" i="7"/>
  <c r="I5" i="7"/>
  <c r="H5" i="7"/>
  <c r="G5" i="7"/>
  <c r="F5" i="7"/>
  <c r="E5" i="7"/>
  <c r="D5" i="7"/>
  <c r="F7" i="6"/>
  <c r="D7" i="6"/>
  <c r="G6" i="6"/>
  <c r="G7" i="6" s="1"/>
  <c r="F6" i="6"/>
  <c r="E6" i="6"/>
  <c r="E7" i="6" s="1"/>
  <c r="D6" i="6"/>
  <c r="C6" i="6"/>
  <c r="C7" i="6" s="1"/>
  <c r="K5" i="42"/>
  <c r="J5" i="42"/>
  <c r="I5" i="42"/>
  <c r="H5" i="42"/>
  <c r="G5" i="42"/>
  <c r="F5" i="42"/>
  <c r="E5" i="42"/>
  <c r="D5" i="42"/>
  <c r="C5" i="42"/>
  <c r="B5" i="42"/>
  <c r="B9" i="41"/>
  <c r="B8" i="41"/>
  <c r="B7" i="41"/>
  <c r="B6" i="41"/>
  <c r="B5" i="41"/>
  <c r="B10" i="3"/>
  <c r="B9" i="3"/>
  <c r="B8" i="3"/>
  <c r="B7" i="3"/>
  <c r="B6" i="3"/>
</calcChain>
</file>

<file path=xl/sharedStrings.xml><?xml version="1.0" encoding="utf-8"?>
<sst xmlns="http://schemas.openxmlformats.org/spreadsheetml/2006/main" count="1152" uniqueCount="682">
  <si>
    <t>(1)　扶助別被保護世帯数</t>
  </si>
  <si>
    <t>単位：世帯</t>
    <rPh sb="0" eb="2">
      <t>タンイ</t>
    </rPh>
    <rPh sb="3" eb="5">
      <t>セタイ</t>
    </rPh>
    <phoneticPr fontId="5"/>
  </si>
  <si>
    <t>各年度月平均</t>
  </si>
  <si>
    <t>年度</t>
  </si>
  <si>
    <t>生活扶助</t>
  </si>
  <si>
    <t>住宅扶助</t>
  </si>
  <si>
    <t>教育扶助</t>
  </si>
  <si>
    <t>介護扶助</t>
  </si>
  <si>
    <t>医療扶助</t>
  </si>
  <si>
    <t>その他扶助</t>
  </si>
  <si>
    <t>資料：健康福祉部生活福祉課</t>
  </si>
  <si>
    <t>(2)　労働力類型別被保護世帯数</t>
  </si>
  <si>
    <t>世帯員が
働いている
世帯</t>
    <rPh sb="2" eb="3">
      <t>イン</t>
    </rPh>
    <rPh sb="5" eb="6">
      <t>ハタラ</t>
    </rPh>
    <rPh sb="11" eb="13">
      <t>セタイ</t>
    </rPh>
    <phoneticPr fontId="5"/>
  </si>
  <si>
    <t>働いている
者がいない
世帯　</t>
    <rPh sb="6" eb="7">
      <t>シャ</t>
    </rPh>
    <phoneticPr fontId="5"/>
  </si>
  <si>
    <t>その他</t>
  </si>
  <si>
    <t>(3)　世帯類型別被保護世帯数</t>
  </si>
  <si>
    <t>高齢者世帯</t>
  </si>
  <si>
    <t>母子世帯</t>
  </si>
  <si>
    <t>その他の世帯</t>
  </si>
  <si>
    <t>(1)　児童人口</t>
  </si>
  <si>
    <t>区分</t>
  </si>
  <si>
    <t>児童人口</t>
  </si>
  <si>
    <t>年齢別人口</t>
  </si>
  <si>
    <t>単位：人</t>
    <rPh sb="0" eb="2">
      <t>タンイ</t>
    </rPh>
    <rPh sb="3" eb="4">
      <t>ニン</t>
    </rPh>
    <phoneticPr fontId="5"/>
  </si>
  <si>
    <t>資料：子ども政策部子ども育成課</t>
    <rPh sb="3" eb="4">
      <t>コ</t>
    </rPh>
    <rPh sb="6" eb="8">
      <t>セイサク</t>
    </rPh>
    <rPh sb="8" eb="9">
      <t>ブ</t>
    </rPh>
    <rPh sb="9" eb="10">
      <t>コ</t>
    </rPh>
    <rPh sb="12" eb="14">
      <t>イクセイ</t>
    </rPh>
    <rPh sb="14" eb="15">
      <t>カ</t>
    </rPh>
    <phoneticPr fontId="5"/>
  </si>
  <si>
    <t>(2)　市立保育園設置状況</t>
  </si>
  <si>
    <t>保育園名</t>
  </si>
  <si>
    <t>開設年</t>
  </si>
  <si>
    <r>
      <t xml:space="preserve">保育士数      </t>
    </r>
    <r>
      <rPr>
        <sz val="9"/>
        <rFont val="ＭＳ 明朝"/>
        <family val="1"/>
        <charset val="128"/>
      </rPr>
      <t>注)</t>
    </r>
    <rPh sb="10" eb="11">
      <t>チュウ</t>
    </rPh>
    <phoneticPr fontId="5"/>
  </si>
  <si>
    <t>総数</t>
  </si>
  <si>
    <t>中央</t>
  </si>
  <si>
    <t>南浦東</t>
  </si>
  <si>
    <t>あけぼの</t>
  </si>
  <si>
    <t>新川</t>
  </si>
  <si>
    <t>山中</t>
  </si>
  <si>
    <t>中原</t>
  </si>
  <si>
    <t>下連雀</t>
  </si>
  <si>
    <t>上連雀</t>
  </si>
  <si>
    <t>野崎</t>
  </si>
  <si>
    <r>
      <t>牟礼</t>
    </r>
    <r>
      <rPr>
        <sz val="9"/>
        <rFont val="ＭＳ 明朝"/>
        <family val="1"/>
        <charset val="128"/>
      </rPr>
      <t>(〃)</t>
    </r>
    <rPh sb="0" eb="1">
      <t>ム</t>
    </rPh>
    <rPh sb="1" eb="2">
      <t>レイ</t>
    </rPh>
    <phoneticPr fontId="5"/>
  </si>
  <si>
    <r>
      <t>大沢台</t>
    </r>
    <r>
      <rPr>
        <sz val="9"/>
        <rFont val="ＭＳ 明朝"/>
        <family val="1"/>
        <charset val="128"/>
      </rPr>
      <t>(〃)</t>
    </r>
    <rPh sb="0" eb="1">
      <t>ダイ</t>
    </rPh>
    <rPh sb="1" eb="2">
      <t>サワ</t>
    </rPh>
    <rPh sb="2" eb="3">
      <t>ダイ</t>
    </rPh>
    <phoneticPr fontId="5"/>
  </si>
  <si>
    <t xml:space="preserve">注) 各園に在籍する常勤の保育士数（園長を含む）                                            </t>
    <rPh sb="16" eb="17">
      <t>スウ</t>
    </rPh>
    <rPh sb="18" eb="20">
      <t>エンチョウ</t>
    </rPh>
    <rPh sb="21" eb="22">
      <t>フク</t>
    </rPh>
    <phoneticPr fontId="5"/>
  </si>
  <si>
    <t>(3)　私立認可保育園設置状況</t>
    <rPh sb="6" eb="8">
      <t>ニンカ</t>
    </rPh>
    <phoneticPr fontId="5"/>
  </si>
  <si>
    <t>第二小羊チャイルドセンター</t>
    <rPh sb="1" eb="2">
      <t>ニ</t>
    </rPh>
    <phoneticPr fontId="5"/>
  </si>
  <si>
    <t>椎の実子供の家</t>
  </si>
  <si>
    <t>弘済保育所（おひさま保育園）</t>
    <rPh sb="0" eb="1">
      <t>ヒロシ</t>
    </rPh>
    <rPh sb="1" eb="2">
      <t>スミ</t>
    </rPh>
    <rPh sb="2" eb="4">
      <t>ホイク</t>
    </rPh>
    <rPh sb="4" eb="5">
      <t>ジョ</t>
    </rPh>
    <rPh sb="10" eb="13">
      <t>ホイクエン</t>
    </rPh>
    <phoneticPr fontId="5"/>
  </si>
  <si>
    <t>まなびの森保育園三鷹</t>
    <rPh sb="4" eb="5">
      <t>モリ</t>
    </rPh>
    <rPh sb="5" eb="8">
      <t>ホイクエン</t>
    </rPh>
    <rPh sb="8" eb="10">
      <t>ミタカ</t>
    </rPh>
    <phoneticPr fontId="5"/>
  </si>
  <si>
    <t>第二椎の実子供の家</t>
    <rPh sb="1" eb="2">
      <t>ニ</t>
    </rPh>
    <rPh sb="2" eb="3">
      <t>シイ</t>
    </rPh>
    <rPh sb="4" eb="5">
      <t>ミ</t>
    </rPh>
    <rPh sb="5" eb="7">
      <t>コドモ</t>
    </rPh>
    <rPh sb="8" eb="9">
      <t>イエ</t>
    </rPh>
    <phoneticPr fontId="5"/>
  </si>
  <si>
    <t>にじいろ保育園三鷹下連雀</t>
    <rPh sb="4" eb="7">
      <t>ホイクエン</t>
    </rPh>
    <rPh sb="7" eb="9">
      <t>ミタカ</t>
    </rPh>
    <rPh sb="9" eb="12">
      <t>シモレンジャク</t>
    </rPh>
    <phoneticPr fontId="5"/>
  </si>
  <si>
    <t>ケンパ井の頭</t>
    <rPh sb="3" eb="4">
      <t>イ</t>
    </rPh>
    <rPh sb="5" eb="6">
      <t>ガシラ</t>
    </rPh>
    <phoneticPr fontId="5"/>
  </si>
  <si>
    <t>ポピンズナーサリースクール三鷹南</t>
    <rPh sb="13" eb="15">
      <t>ミタカ</t>
    </rPh>
    <rPh sb="15" eb="16">
      <t>ミナミ</t>
    </rPh>
    <phoneticPr fontId="5"/>
  </si>
  <si>
    <t>にじいろ保育園三鷹新川</t>
    <rPh sb="4" eb="7">
      <t>ホイクエン</t>
    </rPh>
    <rPh sb="7" eb="9">
      <t>ミタカ</t>
    </rPh>
    <rPh sb="9" eb="11">
      <t>シンカワ</t>
    </rPh>
    <phoneticPr fontId="5"/>
  </si>
  <si>
    <t>にじいろ保育園三鷹牟礼</t>
    <rPh sb="4" eb="7">
      <t>ホイクエン</t>
    </rPh>
    <rPh sb="7" eb="9">
      <t>ミタカ</t>
    </rPh>
    <rPh sb="9" eb="11">
      <t>ムレ</t>
    </rPh>
    <phoneticPr fontId="5"/>
  </si>
  <si>
    <t>牟礼の森トキ</t>
    <rPh sb="0" eb="2">
      <t>ムレ</t>
    </rPh>
    <rPh sb="3" eb="4">
      <t>モリ</t>
    </rPh>
    <phoneticPr fontId="5"/>
  </si>
  <si>
    <r>
      <t xml:space="preserve">三鷹西野(公私連携)      </t>
    </r>
    <r>
      <rPr>
        <sz val="9"/>
        <rFont val="ＭＳ 明朝"/>
        <family val="1"/>
        <charset val="128"/>
      </rPr>
      <t/>
    </r>
    <rPh sb="2" eb="4">
      <t>ニシノ</t>
    </rPh>
    <phoneticPr fontId="5"/>
  </si>
  <si>
    <t xml:space="preserve">三鷹駅前(〃)          </t>
    <rPh sb="0" eb="2">
      <t>ミタカ</t>
    </rPh>
    <rPh sb="2" eb="4">
      <t>エキマエ</t>
    </rPh>
    <phoneticPr fontId="5"/>
  </si>
  <si>
    <t xml:space="preserve">三鷹ちどりこども園(〃)　  </t>
    <rPh sb="0" eb="2">
      <t>ミタカ</t>
    </rPh>
    <rPh sb="8" eb="9">
      <t>エン</t>
    </rPh>
    <phoneticPr fontId="5"/>
  </si>
  <si>
    <t>-</t>
  </si>
  <si>
    <t>三鷹赤とんぼ(〃)</t>
    <rPh sb="0" eb="2">
      <t>ミタカ</t>
    </rPh>
    <rPh sb="2" eb="3">
      <t>アカ</t>
    </rPh>
    <phoneticPr fontId="5"/>
  </si>
  <si>
    <t>三鷹南浦西(〃)　　　</t>
    <rPh sb="0" eb="2">
      <t>ミタカ</t>
    </rPh>
    <rPh sb="2" eb="4">
      <t>ミナミウラ</t>
    </rPh>
    <rPh sb="4" eb="5">
      <t>ニシ</t>
    </rPh>
    <phoneticPr fontId="5"/>
  </si>
  <si>
    <t>事業開始年</t>
    <rPh sb="0" eb="2">
      <t>ジギョウ</t>
    </rPh>
    <rPh sb="2" eb="4">
      <t>カイシ</t>
    </rPh>
    <rPh sb="4" eb="5">
      <t>ネン</t>
    </rPh>
    <phoneticPr fontId="5"/>
  </si>
  <si>
    <t>みたか中央通り保育室</t>
    <rPh sb="3" eb="5">
      <t>チュウオウ</t>
    </rPh>
    <rPh sb="5" eb="6">
      <t>ドオ</t>
    </rPh>
    <rPh sb="7" eb="10">
      <t>ホイクシツ</t>
    </rPh>
    <phoneticPr fontId="5"/>
  </si>
  <si>
    <t>三鷹プチ・クレイシュ</t>
    <rPh sb="0" eb="2">
      <t>ミタカ</t>
    </rPh>
    <phoneticPr fontId="5"/>
  </si>
  <si>
    <t>あきやま保育室</t>
    <rPh sb="4" eb="7">
      <t>ホイクシツ</t>
    </rPh>
    <phoneticPr fontId="5"/>
  </si>
  <si>
    <t>ビーフェアこども愛々保育園三鷹</t>
    <rPh sb="8" eb="9">
      <t>アイ</t>
    </rPh>
    <rPh sb="10" eb="13">
      <t>ホイクエン</t>
    </rPh>
    <rPh sb="13" eb="15">
      <t>ミタカ</t>
    </rPh>
    <phoneticPr fontId="5"/>
  </si>
  <si>
    <t>ａｉｍ(アイム)保育園</t>
    <rPh sb="8" eb="11">
      <t>ホイクエン</t>
    </rPh>
    <phoneticPr fontId="5"/>
  </si>
  <si>
    <t>さくらんぼ保育室</t>
    <rPh sb="5" eb="8">
      <t>ホイクシツ</t>
    </rPh>
    <phoneticPr fontId="5"/>
  </si>
  <si>
    <t>エトワール保育園三鷹駅前</t>
    <rPh sb="5" eb="8">
      <t>ホイクエン</t>
    </rPh>
    <rPh sb="8" eb="10">
      <t>ミタカ</t>
    </rPh>
    <rPh sb="10" eb="12">
      <t>エキマエ</t>
    </rPh>
    <phoneticPr fontId="5"/>
  </si>
  <si>
    <t>平成21年10月</t>
    <rPh sb="0" eb="2">
      <t>ヘイセイ</t>
    </rPh>
    <rPh sb="4" eb="5">
      <t>ネン</t>
    </rPh>
    <rPh sb="7" eb="8">
      <t>ガツ</t>
    </rPh>
    <phoneticPr fontId="5"/>
  </si>
  <si>
    <t>アートチャイルドケアマミーナ三鷹</t>
    <rPh sb="14" eb="16">
      <t>ミタカ</t>
    </rPh>
    <phoneticPr fontId="5"/>
  </si>
  <si>
    <t>ポピンズナーサリースクール三鷹</t>
    <rPh sb="13" eb="15">
      <t>ミタカ</t>
    </rPh>
    <phoneticPr fontId="5"/>
  </si>
  <si>
    <t>保育園トキ・三鷹駅前園</t>
    <rPh sb="0" eb="3">
      <t>ホイクエン</t>
    </rPh>
    <rPh sb="6" eb="8">
      <t>ミタカ</t>
    </rPh>
    <rPh sb="8" eb="10">
      <t>エキマエ</t>
    </rPh>
    <rPh sb="10" eb="11">
      <t>エン</t>
    </rPh>
    <phoneticPr fontId="5"/>
  </si>
  <si>
    <t>春ひな保育園</t>
    <rPh sb="0" eb="1">
      <t>ハル</t>
    </rPh>
    <rPh sb="3" eb="6">
      <t>ホイクエン</t>
    </rPh>
    <phoneticPr fontId="5"/>
  </si>
  <si>
    <t>三鷹すみれ保育園</t>
    <rPh sb="0" eb="2">
      <t>ミタカ</t>
    </rPh>
    <rPh sb="5" eb="8">
      <t>ホイクエン</t>
    </rPh>
    <phoneticPr fontId="5"/>
  </si>
  <si>
    <t>ペガサス保育園三鷹駅前</t>
    <rPh sb="4" eb="7">
      <t>ホイクエン</t>
    </rPh>
    <rPh sb="7" eb="9">
      <t>ミタカ</t>
    </rPh>
    <rPh sb="9" eb="11">
      <t>エキマエ</t>
    </rPh>
    <phoneticPr fontId="5"/>
  </si>
  <si>
    <t>単位：人</t>
    <rPh sb="0" eb="2">
      <t>タンイ</t>
    </rPh>
    <rPh sb="3" eb="4">
      <t>ヒト</t>
    </rPh>
    <phoneticPr fontId="5"/>
  </si>
  <si>
    <t>学童保育所名</t>
  </si>
  <si>
    <t>一小学童保育所Ａ</t>
    <rPh sb="0" eb="8">
      <t>イチ</t>
    </rPh>
    <phoneticPr fontId="5"/>
  </si>
  <si>
    <t>一小学童保育所Ｂ</t>
    <rPh sb="0" eb="8">
      <t>イチ</t>
    </rPh>
    <phoneticPr fontId="5"/>
  </si>
  <si>
    <t>大沢台小学童保育所</t>
  </si>
  <si>
    <t>羽沢小学童保育所</t>
  </si>
  <si>
    <t>各年4月1日</t>
    <rPh sb="0" eb="1">
      <t>カク</t>
    </rPh>
    <rPh sb="1" eb="2">
      <t>ネン</t>
    </rPh>
    <rPh sb="3" eb="4">
      <t>ツキ</t>
    </rPh>
    <rPh sb="5" eb="6">
      <t>ヒ</t>
    </rPh>
    <phoneticPr fontId="5"/>
  </si>
  <si>
    <t>年</t>
    <rPh sb="0" eb="1">
      <t>ネン</t>
    </rPh>
    <phoneticPr fontId="5"/>
  </si>
  <si>
    <t>保育定員</t>
    <rPh sb="0" eb="2">
      <t>ホイク</t>
    </rPh>
    <rPh sb="2" eb="4">
      <t>テイイン</t>
    </rPh>
    <phoneticPr fontId="5"/>
  </si>
  <si>
    <t>新規
入所児童数</t>
    <rPh sb="0" eb="2">
      <t>シンキ</t>
    </rPh>
    <rPh sb="3" eb="5">
      <t>ニュウショ</t>
    </rPh>
    <rPh sb="5" eb="7">
      <t>ジドウ</t>
    </rPh>
    <rPh sb="7" eb="8">
      <t>スウ</t>
    </rPh>
    <phoneticPr fontId="5"/>
  </si>
  <si>
    <t>待機児童数</t>
    <rPh sb="0" eb="2">
      <t>タイキ</t>
    </rPh>
    <rPh sb="2" eb="4">
      <t>ジドウ</t>
    </rPh>
    <rPh sb="4" eb="5">
      <t>スウ</t>
    </rPh>
    <phoneticPr fontId="5"/>
  </si>
  <si>
    <t>資料：子ども政策部子ども育成課</t>
    <rPh sb="0" eb="2">
      <t>シリョウ</t>
    </rPh>
    <rPh sb="3" eb="4">
      <t>コ</t>
    </rPh>
    <rPh sb="6" eb="8">
      <t>セイサク</t>
    </rPh>
    <rPh sb="8" eb="9">
      <t>ブ</t>
    </rPh>
    <rPh sb="9" eb="10">
      <t>コ</t>
    </rPh>
    <rPh sb="12" eb="14">
      <t>イクセイ</t>
    </rPh>
    <rPh sb="14" eb="15">
      <t>カ</t>
    </rPh>
    <phoneticPr fontId="5"/>
  </si>
  <si>
    <t>区分</t>
    <rPh sb="0" eb="2">
      <t>クブン</t>
    </rPh>
    <phoneticPr fontId="5"/>
  </si>
  <si>
    <t>年</t>
  </si>
  <si>
    <t>総人口</t>
  </si>
  <si>
    <t>65歳以上</t>
  </si>
  <si>
    <t>70歳以上</t>
  </si>
  <si>
    <t>75歳以上</t>
  </si>
  <si>
    <t>実数</t>
  </si>
  <si>
    <t>比率</t>
  </si>
  <si>
    <t>人</t>
  </si>
  <si>
    <t>％</t>
  </si>
  <si>
    <t>登録者人数</t>
  </si>
  <si>
    <t>利用者人数</t>
    <rPh sb="2" eb="3">
      <t>シャ</t>
    </rPh>
    <rPh sb="3" eb="5">
      <t>ニンズウ</t>
    </rPh>
    <phoneticPr fontId="5"/>
  </si>
  <si>
    <t>男</t>
  </si>
  <si>
    <t>女</t>
  </si>
  <si>
    <t>計</t>
  </si>
  <si>
    <t>一日平均</t>
  </si>
  <si>
    <t>(3)　老人クラブの状況</t>
  </si>
  <si>
    <t>クラブ数</t>
  </si>
  <si>
    <t>音声言語・
平衡・そしゃく</t>
    <rPh sb="0" eb="2">
      <t>オンセイ</t>
    </rPh>
    <rPh sb="2" eb="3">
      <t>ゲン</t>
    </rPh>
    <rPh sb="3" eb="4">
      <t>ゴ</t>
    </rPh>
    <rPh sb="6" eb="8">
      <t>ヘイコウ</t>
    </rPh>
    <phoneticPr fontId="5"/>
  </si>
  <si>
    <t>18歳
未満</t>
    <rPh sb="2" eb="3">
      <t>サイ</t>
    </rPh>
    <phoneticPr fontId="5"/>
  </si>
  <si>
    <t>※ 障がい別の数値は、代表障がい（複数障がいのある場合の重い障がい）による。</t>
    <rPh sb="2" eb="3">
      <t>ショウ</t>
    </rPh>
    <phoneticPr fontId="5"/>
  </si>
  <si>
    <t>資料：健康福祉部障がい者支援課</t>
    <rPh sb="8" eb="9">
      <t>ショウ</t>
    </rPh>
    <rPh sb="11" eb="12">
      <t>シャ</t>
    </rPh>
    <rPh sb="12" eb="14">
      <t>シエン</t>
    </rPh>
    <phoneticPr fontId="5"/>
  </si>
  <si>
    <t>等級</t>
  </si>
  <si>
    <t>18歳
未満　</t>
    <rPh sb="4" eb="6">
      <t>ミマン</t>
    </rPh>
    <phoneticPr fontId="5"/>
  </si>
  <si>
    <t>18歳
以上</t>
    <rPh sb="4" eb="6">
      <t>イジョウ</t>
    </rPh>
    <phoneticPr fontId="5"/>
  </si>
  <si>
    <t>18歳
未満</t>
    <rPh sb="4" eb="6">
      <t>ミマン</t>
    </rPh>
    <phoneticPr fontId="5"/>
  </si>
  <si>
    <t>18歳
以上　</t>
    <rPh sb="4" eb="6">
      <t>イジョウ</t>
    </rPh>
    <phoneticPr fontId="5"/>
  </si>
  <si>
    <t>１級</t>
  </si>
  <si>
    <t>２級</t>
  </si>
  <si>
    <t>３級</t>
  </si>
  <si>
    <t>４級</t>
  </si>
  <si>
    <t>５級</t>
  </si>
  <si>
    <t>６級</t>
  </si>
  <si>
    <t>総数</t>
    <rPh sb="1" eb="2">
      <t>スウ</t>
    </rPh>
    <phoneticPr fontId="5"/>
  </si>
  <si>
    <t>0～2歳</t>
  </si>
  <si>
    <t>3～5</t>
  </si>
  <si>
    <t>6～8</t>
  </si>
  <si>
    <t>9～11</t>
  </si>
  <si>
    <t>18～29</t>
  </si>
  <si>
    <t>30～39</t>
  </si>
  <si>
    <t>40～59</t>
  </si>
  <si>
    <t>60～64</t>
  </si>
  <si>
    <t>12～14</t>
  </si>
  <si>
    <t>15～17</t>
  </si>
  <si>
    <t>18～19</t>
  </si>
  <si>
    <t>20～39</t>
  </si>
  <si>
    <t>(6)　精神障がい者数</t>
    <rPh sb="4" eb="6">
      <t>セイシン</t>
    </rPh>
    <phoneticPr fontId="5"/>
  </si>
  <si>
    <t>総数</t>
    <rPh sb="0" eb="2">
      <t>ソウスウ</t>
    </rPh>
    <phoneticPr fontId="5"/>
  </si>
  <si>
    <t>※ 数値は基準日時点での手帳所持者数推計値</t>
    <rPh sb="2" eb="4">
      <t>スウチ</t>
    </rPh>
    <rPh sb="5" eb="7">
      <t>キジュン</t>
    </rPh>
    <rPh sb="7" eb="8">
      <t>ビ</t>
    </rPh>
    <rPh sb="8" eb="10">
      <t>ジテン</t>
    </rPh>
    <rPh sb="12" eb="14">
      <t>テチョウ</t>
    </rPh>
    <rPh sb="14" eb="17">
      <t>ショジシャ</t>
    </rPh>
    <rPh sb="17" eb="18">
      <t>スウ</t>
    </rPh>
    <rPh sb="18" eb="21">
      <t>スイケイチ</t>
    </rPh>
    <phoneticPr fontId="5"/>
  </si>
  <si>
    <t>計</t>
    <rPh sb="0" eb="1">
      <t>ケイ</t>
    </rPh>
    <phoneticPr fontId="5"/>
  </si>
  <si>
    <t>男</t>
    <rPh sb="0" eb="1">
      <t>オトコ</t>
    </rPh>
    <phoneticPr fontId="5"/>
  </si>
  <si>
    <t>女</t>
    <rPh sb="0" eb="1">
      <t>オンナ</t>
    </rPh>
    <phoneticPr fontId="5"/>
  </si>
  <si>
    <t>障がい別</t>
    <rPh sb="0" eb="1">
      <t>ショウ</t>
    </rPh>
    <rPh sb="3" eb="4">
      <t>ベツ</t>
    </rPh>
    <phoneticPr fontId="5"/>
  </si>
  <si>
    <t>知的障がい</t>
    <rPh sb="0" eb="2">
      <t>チテキ</t>
    </rPh>
    <rPh sb="2" eb="3">
      <t>ショウ</t>
    </rPh>
    <phoneticPr fontId="5"/>
  </si>
  <si>
    <t>知的障がい・身体障がい</t>
    <rPh sb="0" eb="2">
      <t>チテキ</t>
    </rPh>
    <rPh sb="2" eb="3">
      <t>ショウ</t>
    </rPh>
    <rPh sb="6" eb="8">
      <t>シンタイ</t>
    </rPh>
    <rPh sb="8" eb="9">
      <t>ショウ</t>
    </rPh>
    <phoneticPr fontId="5"/>
  </si>
  <si>
    <r>
      <t>ＡＳＤ</t>
    </r>
    <r>
      <rPr>
        <sz val="9"/>
        <color theme="1"/>
        <rFont val="ＭＳ 明朝"/>
        <family val="1"/>
        <charset val="128"/>
      </rPr>
      <t xml:space="preserve"> 注)</t>
    </r>
    <r>
      <rPr>
        <sz val="10.5"/>
        <color theme="1"/>
        <rFont val="ＭＳ 明朝"/>
        <family val="1"/>
        <charset val="128"/>
      </rPr>
      <t>・知的障がい</t>
    </r>
    <rPh sb="4" eb="5">
      <t>チュウ</t>
    </rPh>
    <rPh sb="7" eb="9">
      <t>チテキ</t>
    </rPh>
    <rPh sb="9" eb="10">
      <t>ショウ</t>
    </rPh>
    <phoneticPr fontId="5"/>
  </si>
  <si>
    <t>年齢別</t>
    <rPh sb="0" eb="2">
      <t>ネンレイ</t>
    </rPh>
    <rPh sb="2" eb="3">
      <t>ベツ</t>
    </rPh>
    <phoneticPr fontId="5"/>
  </si>
  <si>
    <t>２歳</t>
    <rPh sb="1" eb="2">
      <t>サイ</t>
    </rPh>
    <phoneticPr fontId="5"/>
  </si>
  <si>
    <t>３歳</t>
    <rPh sb="1" eb="2">
      <t>サイ</t>
    </rPh>
    <phoneticPr fontId="5"/>
  </si>
  <si>
    <t>４歳</t>
    <rPh sb="1" eb="2">
      <t>サイ</t>
    </rPh>
    <phoneticPr fontId="5"/>
  </si>
  <si>
    <t>５歳</t>
    <rPh sb="1" eb="2">
      <t>サイ</t>
    </rPh>
    <phoneticPr fontId="5"/>
  </si>
  <si>
    <t>身体障がい</t>
    <rPh sb="0" eb="2">
      <t>シンタイ</t>
    </rPh>
    <rPh sb="2" eb="3">
      <t>ショウ</t>
    </rPh>
    <phoneticPr fontId="5"/>
  </si>
  <si>
    <t>重複障がい</t>
    <rPh sb="0" eb="2">
      <t>ジュウフク</t>
    </rPh>
    <rPh sb="2" eb="3">
      <t>ショウ</t>
    </rPh>
    <phoneticPr fontId="5"/>
  </si>
  <si>
    <t>内部疾患</t>
    <rPh sb="0" eb="2">
      <t>ナイブ</t>
    </rPh>
    <rPh sb="2" eb="4">
      <t>シッカン</t>
    </rPh>
    <phoneticPr fontId="5"/>
  </si>
  <si>
    <t>その他</t>
    <rPh sb="2" eb="3">
      <t>タ</t>
    </rPh>
    <phoneticPr fontId="5"/>
  </si>
  <si>
    <t>16～20歳</t>
    <rPh sb="5" eb="6">
      <t>サイ</t>
    </rPh>
    <phoneticPr fontId="5"/>
  </si>
  <si>
    <t>21～25歳</t>
    <rPh sb="5" eb="6">
      <t>サイ</t>
    </rPh>
    <phoneticPr fontId="5"/>
  </si>
  <si>
    <t>26～30歳</t>
    <rPh sb="5" eb="6">
      <t>サイ</t>
    </rPh>
    <phoneticPr fontId="5"/>
  </si>
  <si>
    <t>31～40歳</t>
    <rPh sb="5" eb="6">
      <t>サイ</t>
    </rPh>
    <phoneticPr fontId="5"/>
  </si>
  <si>
    <t>41歳以上</t>
    <rPh sb="2" eb="3">
      <t>サイ</t>
    </rPh>
    <rPh sb="3" eb="5">
      <t>イジョウ</t>
    </rPh>
    <phoneticPr fontId="5"/>
  </si>
  <si>
    <t>(1)　国民健康保険被保険者数</t>
  </si>
  <si>
    <t>国民健康保険(B)</t>
  </si>
  <si>
    <t>加入割合(B/A)</t>
  </si>
  <si>
    <t>世帯数</t>
  </si>
  <si>
    <t>加入世帯数</t>
  </si>
  <si>
    <t>被保険者数</t>
  </si>
  <si>
    <t>加入世帯数</t>
    <rPh sb="0" eb="2">
      <t>カニュウ</t>
    </rPh>
    <phoneticPr fontId="5"/>
  </si>
  <si>
    <t>人</t>
    <rPh sb="0" eb="1">
      <t>ニン</t>
    </rPh>
    <phoneticPr fontId="5"/>
  </si>
  <si>
    <t>世帯</t>
    <rPh sb="0" eb="2">
      <t>セタイ</t>
    </rPh>
    <phoneticPr fontId="5"/>
  </si>
  <si>
    <t>療養給付費</t>
  </si>
  <si>
    <t>療養費</t>
  </si>
  <si>
    <t>高額療養費</t>
  </si>
  <si>
    <t>葬祭費</t>
  </si>
  <si>
    <t>給付額</t>
  </si>
  <si>
    <t>(3)　受診件数・受診率</t>
  </si>
  <si>
    <t>入院</t>
  </si>
  <si>
    <t>入院外</t>
  </si>
  <si>
    <t>歯科</t>
  </si>
  <si>
    <t>調剤</t>
  </si>
  <si>
    <t>受診件数</t>
  </si>
  <si>
    <t>退職被保険者等</t>
  </si>
  <si>
    <t>年度</t>
    <rPh sb="1" eb="2">
      <t>ド</t>
    </rPh>
    <phoneticPr fontId="5"/>
  </si>
  <si>
    <t>資料：市民部市民課</t>
    <rPh sb="0" eb="2">
      <t>シリョウ</t>
    </rPh>
    <rPh sb="3" eb="5">
      <t>シミン</t>
    </rPh>
    <rPh sb="5" eb="6">
      <t>ブ</t>
    </rPh>
    <rPh sb="6" eb="9">
      <t>シミンカ</t>
    </rPh>
    <phoneticPr fontId="5"/>
  </si>
  <si>
    <t xml:space="preserve">単位：人                                                        </t>
    <rPh sb="0" eb="2">
      <t>タンイ</t>
    </rPh>
    <rPh sb="3" eb="4">
      <t>ヒト</t>
    </rPh>
    <phoneticPr fontId="5"/>
  </si>
  <si>
    <t>各年度3月31日</t>
    <rPh sb="0" eb="3">
      <t>カクネンド</t>
    </rPh>
    <rPh sb="4" eb="5">
      <t>ガツ</t>
    </rPh>
    <rPh sb="7" eb="8">
      <t>ニチ</t>
    </rPh>
    <phoneticPr fontId="5"/>
  </si>
  <si>
    <t>老齢給付(A)</t>
  </si>
  <si>
    <t>短期給付(B)</t>
    <rPh sb="0" eb="2">
      <t>タンキ</t>
    </rPh>
    <phoneticPr fontId="5"/>
  </si>
  <si>
    <t>老齢
年金</t>
    <rPh sb="3" eb="5">
      <t>ネンキン</t>
    </rPh>
    <phoneticPr fontId="5"/>
  </si>
  <si>
    <t>通算
老齢</t>
    <rPh sb="3" eb="5">
      <t>ロウレイ</t>
    </rPh>
    <phoneticPr fontId="5"/>
  </si>
  <si>
    <t>障害
基礎</t>
    <rPh sb="0" eb="2">
      <t>ショウガイ</t>
    </rPh>
    <rPh sb="3" eb="5">
      <t>キソ</t>
    </rPh>
    <phoneticPr fontId="5"/>
  </si>
  <si>
    <t>障害
年金</t>
    <rPh sb="0" eb="1">
      <t>サワ</t>
    </rPh>
    <rPh sb="1" eb="2">
      <t>ガイ</t>
    </rPh>
    <phoneticPr fontId="5"/>
  </si>
  <si>
    <t>母子</t>
    <rPh sb="0" eb="2">
      <t>ボシ</t>
    </rPh>
    <phoneticPr fontId="5"/>
  </si>
  <si>
    <t>寡婦</t>
    <rPh sb="0" eb="2">
      <t>カフ</t>
    </rPh>
    <phoneticPr fontId="5"/>
  </si>
  <si>
    <t>資料 ： 市民部市民課</t>
    <rPh sb="0" eb="2">
      <t>シリョウ</t>
    </rPh>
    <rPh sb="5" eb="7">
      <t>シミン</t>
    </rPh>
    <rPh sb="7" eb="8">
      <t>ブ</t>
    </rPh>
    <rPh sb="8" eb="11">
      <t>シミンカ</t>
    </rPh>
    <phoneticPr fontId="5"/>
  </si>
  <si>
    <t>全部支給</t>
  </si>
  <si>
    <t>一部支給</t>
  </si>
  <si>
    <t>停止</t>
  </si>
  <si>
    <t>資料：市民部市民課</t>
    <rPh sb="6" eb="8">
      <t>シミン</t>
    </rPh>
    <phoneticPr fontId="5"/>
  </si>
  <si>
    <t>各年3月31日</t>
    <rPh sb="0" eb="2">
      <t>カクネン</t>
    </rPh>
    <rPh sb="3" eb="4">
      <t>ガツ</t>
    </rPh>
    <rPh sb="6" eb="7">
      <t>ニチ</t>
    </rPh>
    <phoneticPr fontId="5"/>
  </si>
  <si>
    <t>非該当</t>
  </si>
  <si>
    <t>要支援１</t>
    <rPh sb="0" eb="1">
      <t>ヨウ</t>
    </rPh>
    <rPh sb="1" eb="3">
      <t>シエン</t>
    </rPh>
    <phoneticPr fontId="5"/>
  </si>
  <si>
    <t>要支援２</t>
    <rPh sb="0" eb="3">
      <t>ヨウシエン</t>
    </rPh>
    <phoneticPr fontId="5"/>
  </si>
  <si>
    <t>件数</t>
    <rPh sb="0" eb="2">
      <t>ケンスウ</t>
    </rPh>
    <phoneticPr fontId="5"/>
  </si>
  <si>
    <t>要支援２</t>
    <rPh sb="0" eb="1">
      <t>ヨウ</t>
    </rPh>
    <rPh sb="1" eb="3">
      <t>シエン</t>
    </rPh>
    <phoneticPr fontId="5"/>
  </si>
  <si>
    <t>要介護１</t>
    <rPh sb="0" eb="1">
      <t>ヨウ</t>
    </rPh>
    <rPh sb="1" eb="3">
      <t>カイゴ</t>
    </rPh>
    <phoneticPr fontId="5"/>
  </si>
  <si>
    <t>要介護２</t>
    <rPh sb="0" eb="1">
      <t>ヨウ</t>
    </rPh>
    <rPh sb="1" eb="3">
      <t>カイゴ</t>
    </rPh>
    <phoneticPr fontId="5"/>
  </si>
  <si>
    <t>要介護３</t>
    <rPh sb="0" eb="1">
      <t>ヨウ</t>
    </rPh>
    <rPh sb="1" eb="3">
      <t>カイゴ</t>
    </rPh>
    <phoneticPr fontId="5"/>
  </si>
  <si>
    <t>要介護４</t>
    <rPh sb="0" eb="1">
      <t>ヨウ</t>
    </rPh>
    <rPh sb="1" eb="3">
      <t>カイゴ</t>
    </rPh>
    <phoneticPr fontId="5"/>
  </si>
  <si>
    <t>要介護５</t>
    <rPh sb="0" eb="1">
      <t>ヨウ</t>
    </rPh>
    <rPh sb="1" eb="3">
      <t>カイゴ</t>
    </rPh>
    <phoneticPr fontId="5"/>
  </si>
  <si>
    <t>合計</t>
    <rPh sb="0" eb="2">
      <t>ゴウケイ</t>
    </rPh>
    <phoneticPr fontId="5"/>
  </si>
  <si>
    <t>第1号被保険者</t>
    <rPh sb="0" eb="1">
      <t>ダイ</t>
    </rPh>
    <rPh sb="2" eb="3">
      <t>ゴウ</t>
    </rPh>
    <rPh sb="3" eb="4">
      <t>ヒ</t>
    </rPh>
    <rPh sb="4" eb="7">
      <t>ホケンシャ</t>
    </rPh>
    <phoneticPr fontId="5"/>
  </si>
  <si>
    <t>第2号被保険者</t>
    <rPh sb="0" eb="1">
      <t>ダイ</t>
    </rPh>
    <rPh sb="2" eb="3">
      <t>ゴウ</t>
    </rPh>
    <rPh sb="3" eb="4">
      <t>ヒ</t>
    </rPh>
    <rPh sb="4" eb="7">
      <t>ホケンシャ</t>
    </rPh>
    <phoneticPr fontId="5"/>
  </si>
  <si>
    <t xml:space="preserve"> </t>
    <phoneticPr fontId="5"/>
  </si>
  <si>
    <t>1,250(1,120)</t>
  </si>
  <si>
    <t>834(721)</t>
  </si>
  <si>
    <t>475(313)</t>
  </si>
  <si>
    <t>(4)　年齢別被保護世帯人員</t>
    <rPh sb="4" eb="6">
      <t>ネンレイ</t>
    </rPh>
    <rPh sb="6" eb="7">
      <t>ベツ</t>
    </rPh>
    <rPh sb="7" eb="8">
      <t>ヒ</t>
    </rPh>
    <rPh sb="8" eb="10">
      <t>ホゴ</t>
    </rPh>
    <rPh sb="10" eb="12">
      <t>セタイ</t>
    </rPh>
    <rPh sb="12" eb="14">
      <t>ジンイン</t>
    </rPh>
    <phoneticPr fontId="5"/>
  </si>
  <si>
    <t>単位：人、％</t>
    <rPh sb="0" eb="2">
      <t>タンイ</t>
    </rPh>
    <rPh sb="3" eb="4">
      <t>ニン</t>
    </rPh>
    <phoneticPr fontId="5"/>
  </si>
  <si>
    <t>各年7月1日</t>
    <rPh sb="0" eb="2">
      <t>カクネン</t>
    </rPh>
    <rPh sb="3" eb="4">
      <t>ガツ</t>
    </rPh>
    <rPh sb="5" eb="6">
      <t>ニチ</t>
    </rPh>
    <phoneticPr fontId="5"/>
  </si>
  <si>
    <t>年</t>
    <rPh sb="0" eb="1">
      <t>ネン</t>
    </rPh>
    <phoneticPr fontId="1"/>
  </si>
  <si>
    <t>被保護世帯人員</t>
    <rPh sb="0" eb="1">
      <t>ヒ</t>
    </rPh>
    <rPh sb="1" eb="3">
      <t>ホゴ</t>
    </rPh>
    <rPh sb="3" eb="5">
      <t>セタイ</t>
    </rPh>
    <rPh sb="5" eb="7">
      <t>ジンイン</t>
    </rPh>
    <phoneticPr fontId="1"/>
  </si>
  <si>
    <t>構成比</t>
    <rPh sb="0" eb="3">
      <t>コウセイヒ</t>
    </rPh>
    <phoneticPr fontId="1"/>
  </si>
  <si>
    <t>総数</t>
    <rPh sb="0" eb="2">
      <t>ソウスウ</t>
    </rPh>
    <phoneticPr fontId="1"/>
  </si>
  <si>
    <t>0～14歳</t>
    <rPh sb="4" eb="5">
      <t>サイ</t>
    </rPh>
    <phoneticPr fontId="1"/>
  </si>
  <si>
    <t>15～59歳</t>
    <rPh sb="5" eb="6">
      <t>サイ</t>
    </rPh>
    <phoneticPr fontId="1"/>
  </si>
  <si>
    <t>60歳以上</t>
    <rPh sb="2" eb="3">
      <t>サイ</t>
    </rPh>
    <rPh sb="3" eb="5">
      <t>イジョウ</t>
    </rPh>
    <phoneticPr fontId="1"/>
  </si>
  <si>
    <t>資料：健康福祉部生活福祉課</t>
    <rPh sb="3" eb="5">
      <t>ケンコウ</t>
    </rPh>
    <rPh sb="5" eb="7">
      <t>フクシ</t>
    </rPh>
    <rPh sb="7" eb="8">
      <t>ブ</t>
    </rPh>
    <rPh sb="8" eb="10">
      <t>セイカツ</t>
    </rPh>
    <rPh sb="10" eb="13">
      <t>フクシカ</t>
    </rPh>
    <phoneticPr fontId="5"/>
  </si>
  <si>
    <t>(5)　扶助別生活保護費</t>
    <rPh sb="4" eb="6">
      <t>フジョ</t>
    </rPh>
    <rPh sb="6" eb="7">
      <t>ベツ</t>
    </rPh>
    <rPh sb="7" eb="9">
      <t>セイカツ</t>
    </rPh>
    <rPh sb="9" eb="11">
      <t>ホゴ</t>
    </rPh>
    <rPh sb="11" eb="12">
      <t>ヒ</t>
    </rPh>
    <phoneticPr fontId="1"/>
  </si>
  <si>
    <t>単位：円、％</t>
    <rPh sb="0" eb="2">
      <t>タンイ</t>
    </rPh>
    <rPh sb="3" eb="4">
      <t>エン</t>
    </rPh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</si>
  <si>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28</t>
    </r>
    <r>
      <rPr>
        <sz val="10.5"/>
        <color theme="0"/>
        <rFont val="ＭＳ 明朝"/>
        <family val="1"/>
        <charset val="128"/>
      </rPr>
      <t>年度</t>
    </r>
    <rPh sb="0" eb="2">
      <t>ヘイセイ</t>
    </rPh>
    <rPh sb="4" eb="6">
      <t>ネンド</t>
    </rPh>
    <phoneticPr fontId="5"/>
  </si>
  <si>
    <t>金額</t>
    <rPh sb="0" eb="2">
      <t>キンガク</t>
    </rPh>
    <phoneticPr fontId="1"/>
  </si>
  <si>
    <t>構成
比</t>
    <rPh sb="0" eb="2">
      <t>コウセイ</t>
    </rPh>
    <rPh sb="3" eb="4">
      <t>ヒ</t>
    </rPh>
    <phoneticPr fontId="1"/>
  </si>
  <si>
    <t>総額</t>
    <rPh sb="0" eb="2">
      <t>ソウガク</t>
    </rPh>
    <phoneticPr fontId="1"/>
  </si>
  <si>
    <t>生活扶助</t>
    <rPh sb="0" eb="2">
      <t>セイカツ</t>
    </rPh>
    <rPh sb="2" eb="4">
      <t>フジョ</t>
    </rPh>
    <phoneticPr fontId="1"/>
  </si>
  <si>
    <t>住宅扶助</t>
    <rPh sb="0" eb="2">
      <t>ジュウタク</t>
    </rPh>
    <rPh sb="2" eb="4">
      <t>フジョ</t>
    </rPh>
    <phoneticPr fontId="1"/>
  </si>
  <si>
    <t>教育扶助</t>
    <rPh sb="0" eb="2">
      <t>キョウイク</t>
    </rPh>
    <rPh sb="2" eb="4">
      <t>フジョ</t>
    </rPh>
    <phoneticPr fontId="1"/>
  </si>
  <si>
    <t>医療扶助</t>
    <rPh sb="0" eb="2">
      <t>イリョウ</t>
    </rPh>
    <rPh sb="2" eb="4">
      <t>フジョ</t>
    </rPh>
    <phoneticPr fontId="1"/>
  </si>
  <si>
    <t>介護扶助</t>
    <rPh sb="0" eb="2">
      <t>カイゴ</t>
    </rPh>
    <rPh sb="2" eb="4">
      <t>フジョ</t>
    </rPh>
    <phoneticPr fontId="1"/>
  </si>
  <si>
    <t>その他</t>
    <rPh sb="2" eb="3">
      <t>タ</t>
    </rPh>
    <phoneticPr fontId="1"/>
  </si>
  <si>
    <r>
      <t>１</t>
    </r>
    <r>
      <rPr>
        <sz val="10.5"/>
        <color indexed="9"/>
        <rFont val="ＭＳ 明朝"/>
        <family val="1"/>
        <charset val="128"/>
      </rPr>
      <t>歳</t>
    </r>
    <rPh sb="1" eb="2">
      <t>サイ</t>
    </rPh>
    <phoneticPr fontId="5"/>
  </si>
  <si>
    <r>
      <t>２</t>
    </r>
    <r>
      <rPr>
        <sz val="10.5"/>
        <color indexed="9"/>
        <rFont val="ＭＳ 明朝"/>
        <family val="1"/>
        <charset val="128"/>
      </rPr>
      <t>歳</t>
    </r>
    <rPh sb="1" eb="2">
      <t>サイ</t>
    </rPh>
    <phoneticPr fontId="5"/>
  </si>
  <si>
    <r>
      <t>３</t>
    </r>
    <r>
      <rPr>
        <sz val="10.5"/>
        <color indexed="9"/>
        <rFont val="ＭＳ 明朝"/>
        <family val="1"/>
        <charset val="128"/>
      </rPr>
      <t>歳</t>
    </r>
    <rPh sb="1" eb="2">
      <t>サイ</t>
    </rPh>
    <phoneticPr fontId="5"/>
  </si>
  <si>
    <r>
      <t>４</t>
    </r>
    <r>
      <rPr>
        <sz val="10.5"/>
        <color indexed="9"/>
        <rFont val="ＭＳ 明朝"/>
        <family val="1"/>
        <charset val="128"/>
      </rPr>
      <t>歳</t>
    </r>
    <rPh sb="1" eb="2">
      <t>サイ</t>
    </rPh>
    <phoneticPr fontId="5"/>
  </si>
  <si>
    <r>
      <t>５</t>
    </r>
    <r>
      <rPr>
        <sz val="10.5"/>
        <color indexed="9"/>
        <rFont val="ＭＳ 明朝"/>
        <family val="1"/>
        <charset val="128"/>
      </rPr>
      <t>歳</t>
    </r>
    <rPh sb="1" eb="2">
      <t>サイ</t>
    </rPh>
    <phoneticPr fontId="5"/>
  </si>
  <si>
    <t>平成16年4月</t>
    <rPh sb="0" eb="2">
      <t>ヘイセイ</t>
    </rPh>
    <rPh sb="4" eb="5">
      <t>ネン</t>
    </rPh>
    <rPh sb="6" eb="7">
      <t>ガツ</t>
    </rPh>
    <phoneticPr fontId="5"/>
  </si>
  <si>
    <t>平成18年4月</t>
    <rPh sb="0" eb="2">
      <t>ヘイセイ</t>
    </rPh>
    <rPh sb="4" eb="5">
      <t>ネン</t>
    </rPh>
    <rPh sb="6" eb="7">
      <t>ガツ</t>
    </rPh>
    <phoneticPr fontId="5"/>
  </si>
  <si>
    <t>平成20年4月</t>
    <rPh sb="0" eb="2">
      <t>ヘイセイ</t>
    </rPh>
    <rPh sb="4" eb="5">
      <t>ネン</t>
    </rPh>
    <rPh sb="6" eb="7">
      <t>ガツ</t>
    </rPh>
    <phoneticPr fontId="5"/>
  </si>
  <si>
    <t>平成23年4月</t>
    <rPh sb="0" eb="2">
      <t>ヘイセイ</t>
    </rPh>
    <rPh sb="4" eb="5">
      <t>ネン</t>
    </rPh>
    <rPh sb="6" eb="7">
      <t>ガツ</t>
    </rPh>
    <phoneticPr fontId="5"/>
  </si>
  <si>
    <t>平成24年4月</t>
    <rPh sb="0" eb="2">
      <t>ヘイセイ</t>
    </rPh>
    <rPh sb="4" eb="5">
      <t>ネン</t>
    </rPh>
    <rPh sb="6" eb="7">
      <t>ガツ</t>
    </rPh>
    <phoneticPr fontId="5"/>
  </si>
  <si>
    <t>平成26年4月</t>
    <rPh sb="0" eb="2">
      <t>ヘイセイ</t>
    </rPh>
    <rPh sb="4" eb="5">
      <t>ネン</t>
    </rPh>
    <rPh sb="6" eb="7">
      <t>ガツ</t>
    </rPh>
    <phoneticPr fontId="5"/>
  </si>
  <si>
    <t>平成27年4月</t>
    <rPh sb="0" eb="2">
      <t>ヘイセイ</t>
    </rPh>
    <rPh sb="4" eb="5">
      <t>ネン</t>
    </rPh>
    <rPh sb="6" eb="7">
      <t>ガツ</t>
    </rPh>
    <phoneticPr fontId="5"/>
  </si>
  <si>
    <t>三鷹どろんこ</t>
    <rPh sb="0" eb="2">
      <t>ミタカ</t>
    </rPh>
    <phoneticPr fontId="5"/>
  </si>
  <si>
    <t>グローバルキッズ三鷹園</t>
    <rPh sb="8" eb="10">
      <t>ミタカ</t>
    </rPh>
    <rPh sb="10" eb="11">
      <t>エン</t>
    </rPh>
    <phoneticPr fontId="5"/>
  </si>
  <si>
    <t>(4)　地域型保育施設設置状況</t>
    <rPh sb="4" eb="7">
      <t>チイキガタ</t>
    </rPh>
    <rPh sb="7" eb="9">
      <t>ホイク</t>
    </rPh>
    <rPh sb="9" eb="11">
      <t>シセツ</t>
    </rPh>
    <phoneticPr fontId="5"/>
  </si>
  <si>
    <t>種別</t>
    <rPh sb="0" eb="2">
      <t>シュベツ</t>
    </rPh>
    <phoneticPr fontId="5"/>
  </si>
  <si>
    <t>施設名</t>
    <rPh sb="0" eb="2">
      <t>シセツ</t>
    </rPh>
    <rPh sb="2" eb="3">
      <t>メイ</t>
    </rPh>
    <phoneticPr fontId="5"/>
  </si>
  <si>
    <t>小規模</t>
    <rPh sb="0" eb="3">
      <t>ショウキボ</t>
    </rPh>
    <phoneticPr fontId="5"/>
  </si>
  <si>
    <t>ぴかぴか保育園</t>
    <rPh sb="4" eb="7">
      <t>ホイクエン</t>
    </rPh>
    <phoneticPr fontId="24"/>
  </si>
  <si>
    <t>時の子保育園</t>
    <rPh sb="0" eb="1">
      <t>トキ</t>
    </rPh>
    <rPh sb="2" eb="3">
      <t>コ</t>
    </rPh>
    <rPh sb="3" eb="6">
      <t>ホイクエン</t>
    </rPh>
    <phoneticPr fontId="24"/>
  </si>
  <si>
    <t>こもれび家庭的グループ保育室イデオ</t>
  </si>
  <si>
    <t>平成26年7月</t>
    <rPh sb="0" eb="2">
      <t>ヘイセイ</t>
    </rPh>
    <rPh sb="4" eb="5">
      <t>ネン</t>
    </rPh>
    <rPh sb="6" eb="7">
      <t>ガツ</t>
    </rPh>
    <phoneticPr fontId="5"/>
  </si>
  <si>
    <t>いずみ保育園</t>
    <rPh sb="3" eb="6">
      <t>ホイクエン</t>
    </rPh>
    <phoneticPr fontId="5"/>
  </si>
  <si>
    <t>事業所内</t>
    <rPh sb="0" eb="3">
      <t>ジギョウショ</t>
    </rPh>
    <rPh sb="3" eb="4">
      <t>ナイ</t>
    </rPh>
    <phoneticPr fontId="5"/>
  </si>
  <si>
    <t>ことぶき保育園</t>
    <rPh sb="4" eb="7">
      <t>ホイクエン</t>
    </rPh>
    <phoneticPr fontId="24"/>
  </si>
  <si>
    <t>家庭的</t>
    <rPh sb="0" eb="2">
      <t>カテイ</t>
    </rPh>
    <rPh sb="2" eb="3">
      <t>テキ</t>
    </rPh>
    <phoneticPr fontId="5"/>
  </si>
  <si>
    <t>小野寺朱美家庭保育室</t>
    <rPh sb="0" eb="3">
      <t>オノデラ</t>
    </rPh>
    <rPh sb="3" eb="5">
      <t>アケミ</t>
    </rPh>
    <rPh sb="5" eb="7">
      <t>カテイ</t>
    </rPh>
    <rPh sb="7" eb="9">
      <t>ホイク</t>
    </rPh>
    <rPh sb="9" eb="10">
      <t>シツ</t>
    </rPh>
    <phoneticPr fontId="5"/>
  </si>
  <si>
    <t>平成12年5月</t>
    <rPh sb="0" eb="2">
      <t>ヘイセイ</t>
    </rPh>
    <rPh sb="4" eb="5">
      <t>ネン</t>
    </rPh>
    <rPh sb="6" eb="7">
      <t>ガツ</t>
    </rPh>
    <phoneticPr fontId="5"/>
  </si>
  <si>
    <t>篠原由美子家庭保育室</t>
    <rPh sb="0" eb="2">
      <t>シノハラ</t>
    </rPh>
    <rPh sb="2" eb="5">
      <t>ユミコ</t>
    </rPh>
    <phoneticPr fontId="5"/>
  </si>
  <si>
    <t>蒲生朋子家庭保育室</t>
    <rPh sb="0" eb="2">
      <t>ガモウ</t>
    </rPh>
    <rPh sb="2" eb="4">
      <t>トモコ</t>
    </rPh>
    <phoneticPr fontId="5"/>
  </si>
  <si>
    <t>平成22年9月</t>
    <rPh sb="0" eb="2">
      <t>ヘイセイ</t>
    </rPh>
    <rPh sb="4" eb="5">
      <t>ネン</t>
    </rPh>
    <rPh sb="6" eb="7">
      <t>ガツ</t>
    </rPh>
    <phoneticPr fontId="5"/>
  </si>
  <si>
    <t>こもれび家庭的保育室もこもこ</t>
    <rPh sb="4" eb="7">
      <t>カテイテキ</t>
    </rPh>
    <rPh sb="7" eb="10">
      <t>ホイクシツ</t>
    </rPh>
    <phoneticPr fontId="5"/>
  </si>
  <si>
    <t>平成24年6月</t>
    <rPh sb="0" eb="2">
      <t>ヘイセイ</t>
    </rPh>
    <rPh sb="4" eb="5">
      <t>ネン</t>
    </rPh>
    <rPh sb="6" eb="7">
      <t>ガツ</t>
    </rPh>
    <phoneticPr fontId="5"/>
  </si>
  <si>
    <t>※ 事業所内保育の定員のうち(　)内は従業員枠</t>
    <rPh sb="2" eb="5">
      <t>ジギョウショ</t>
    </rPh>
    <rPh sb="5" eb="6">
      <t>ナイ</t>
    </rPh>
    <rPh sb="6" eb="8">
      <t>ホイク</t>
    </rPh>
    <rPh sb="9" eb="11">
      <t>テイイン</t>
    </rPh>
    <rPh sb="17" eb="18">
      <t>ナイ</t>
    </rPh>
    <rPh sb="19" eb="22">
      <t>ジュウギョウイン</t>
    </rPh>
    <rPh sb="22" eb="23">
      <t>ワク</t>
    </rPh>
    <phoneticPr fontId="5"/>
  </si>
  <si>
    <t>(5)　認証保育所設置状況</t>
    <rPh sb="4" eb="6">
      <t>ニンショウ</t>
    </rPh>
    <rPh sb="6" eb="8">
      <t>ホイク</t>
    </rPh>
    <rPh sb="8" eb="9">
      <t>ショ</t>
    </rPh>
    <phoneticPr fontId="5"/>
  </si>
  <si>
    <t>平成14年1月</t>
    <rPh sb="0" eb="2">
      <t>ヘイセイ</t>
    </rPh>
    <rPh sb="4" eb="5">
      <t>ネン</t>
    </rPh>
    <rPh sb="6" eb="7">
      <t>ガツ</t>
    </rPh>
    <phoneticPr fontId="5"/>
  </si>
  <si>
    <t>平成14年6月</t>
    <rPh sb="0" eb="2">
      <t>ヘイセイ</t>
    </rPh>
    <rPh sb="4" eb="5">
      <t>ネン</t>
    </rPh>
    <rPh sb="6" eb="7">
      <t>ガツ</t>
    </rPh>
    <phoneticPr fontId="5"/>
  </si>
  <si>
    <t>平成16年6月</t>
    <rPh sb="0" eb="2">
      <t>ヘイセイ</t>
    </rPh>
    <rPh sb="4" eb="5">
      <t>ネン</t>
    </rPh>
    <rPh sb="6" eb="7">
      <t>ガツ</t>
    </rPh>
    <phoneticPr fontId="5"/>
  </si>
  <si>
    <t>平成16年9月</t>
    <rPh sb="0" eb="2">
      <t>ヘイセイ</t>
    </rPh>
    <rPh sb="4" eb="5">
      <t>ネン</t>
    </rPh>
    <rPh sb="6" eb="7">
      <t>ガツ</t>
    </rPh>
    <phoneticPr fontId="5"/>
  </si>
  <si>
    <t>平成17年4月</t>
    <rPh sb="0" eb="2">
      <t>ヘイセイ</t>
    </rPh>
    <rPh sb="4" eb="5">
      <t>ネン</t>
    </rPh>
    <rPh sb="6" eb="7">
      <t>ガツ</t>
    </rPh>
    <phoneticPr fontId="5"/>
  </si>
  <si>
    <t>平成19年4月</t>
    <rPh sb="0" eb="2">
      <t>ヘイセイ</t>
    </rPh>
    <rPh sb="4" eb="5">
      <t>ネン</t>
    </rPh>
    <rPh sb="6" eb="7">
      <t>ガツ</t>
    </rPh>
    <phoneticPr fontId="5"/>
  </si>
  <si>
    <t>平成22年4月</t>
    <rPh sb="0" eb="2">
      <t>ヘイセイ</t>
    </rPh>
    <rPh sb="4" eb="5">
      <t>ネン</t>
    </rPh>
    <rPh sb="6" eb="7">
      <t>ガツ</t>
    </rPh>
    <phoneticPr fontId="5"/>
  </si>
  <si>
    <t>平成22年8月</t>
    <rPh sb="0" eb="2">
      <t>ヘイセイ</t>
    </rPh>
    <rPh sb="4" eb="5">
      <t>ネン</t>
    </rPh>
    <rPh sb="6" eb="7">
      <t>ガツ</t>
    </rPh>
    <phoneticPr fontId="5"/>
  </si>
  <si>
    <t>平成23年3月</t>
    <rPh sb="0" eb="2">
      <t>ヘイセイ</t>
    </rPh>
    <rPh sb="4" eb="5">
      <t>ネン</t>
    </rPh>
    <rPh sb="6" eb="7">
      <t>ガツ</t>
    </rPh>
    <phoneticPr fontId="5"/>
  </si>
  <si>
    <t>平成23年7月</t>
    <rPh sb="0" eb="2">
      <t>ヘイセイ</t>
    </rPh>
    <rPh sb="4" eb="5">
      <t>ネン</t>
    </rPh>
    <rPh sb="6" eb="7">
      <t>ガツ</t>
    </rPh>
    <phoneticPr fontId="5"/>
  </si>
  <si>
    <t>平成24年3月</t>
    <rPh sb="0" eb="2">
      <t>ヘイセイ</t>
    </rPh>
    <rPh sb="4" eb="5">
      <t>ネン</t>
    </rPh>
    <rPh sb="6" eb="7">
      <t>ガツ</t>
    </rPh>
    <phoneticPr fontId="5"/>
  </si>
  <si>
    <t>平成27年8月</t>
    <rPh sb="0" eb="2">
      <t>ヘイセイ</t>
    </rPh>
    <rPh sb="4" eb="5">
      <t>ネン</t>
    </rPh>
    <rPh sb="6" eb="7">
      <t>ガツ</t>
    </rPh>
    <phoneticPr fontId="5"/>
  </si>
  <si>
    <t>(6) 就学前児童人口と保育園定員、新規入所児童数、待機児童数</t>
    <rPh sb="4" eb="6">
      <t>シュウガク</t>
    </rPh>
    <rPh sb="12" eb="14">
      <t>ホイク</t>
    </rPh>
    <rPh sb="14" eb="15">
      <t>エン</t>
    </rPh>
    <rPh sb="15" eb="17">
      <t>テイイン</t>
    </rPh>
    <rPh sb="18" eb="20">
      <t>シンキ</t>
    </rPh>
    <rPh sb="20" eb="22">
      <t>ニュウショ</t>
    </rPh>
    <rPh sb="22" eb="24">
      <t>ジドウ</t>
    </rPh>
    <rPh sb="24" eb="25">
      <t>スウ</t>
    </rPh>
    <rPh sb="26" eb="28">
      <t>タイキ</t>
    </rPh>
    <rPh sb="28" eb="30">
      <t>ジドウ</t>
    </rPh>
    <rPh sb="30" eb="31">
      <t>スウ</t>
    </rPh>
    <phoneticPr fontId="5"/>
  </si>
  <si>
    <t>就学前
児童人口</t>
    <rPh sb="0" eb="3">
      <t>シュウガクマエ</t>
    </rPh>
    <rPh sb="4" eb="6">
      <t>ジドウ</t>
    </rPh>
    <rPh sb="6" eb="8">
      <t>ジンコウ</t>
    </rPh>
    <phoneticPr fontId="5"/>
  </si>
  <si>
    <t>注1)</t>
    <rPh sb="0" eb="1">
      <t>チュウ</t>
    </rPh>
    <phoneticPr fontId="5"/>
  </si>
  <si>
    <t>高山小学童保育所Ｃ</t>
    <rPh sb="0" eb="2">
      <t>タカヤマ</t>
    </rPh>
    <rPh sb="2" eb="3">
      <t>ショウ</t>
    </rPh>
    <rPh sb="3" eb="5">
      <t>ガクドウ</t>
    </rPh>
    <rPh sb="5" eb="7">
      <t>ホイク</t>
    </rPh>
    <rPh sb="7" eb="8">
      <t>ジョ</t>
    </rPh>
    <phoneticPr fontId="5"/>
  </si>
  <si>
    <t>注2)</t>
    <rPh sb="0" eb="1">
      <t>チュウ</t>
    </rPh>
    <phoneticPr fontId="5"/>
  </si>
  <si>
    <t>連雀学園学童保育所</t>
    <rPh sb="0" eb="2">
      <t>レンジャク</t>
    </rPh>
    <rPh sb="2" eb="4">
      <t>ガクエン</t>
    </rPh>
    <rPh sb="4" eb="6">
      <t>ガクドウ</t>
    </rPh>
    <rPh sb="6" eb="8">
      <t>ホイク</t>
    </rPh>
    <rPh sb="8" eb="9">
      <t>ジョ</t>
    </rPh>
    <phoneticPr fontId="5"/>
  </si>
  <si>
    <t>注3)</t>
    <rPh sb="0" eb="1">
      <t>チュウ</t>
    </rPh>
    <phoneticPr fontId="5"/>
  </si>
  <si>
    <t>資料：子ども政策部児童青少年課</t>
    <rPh sb="0" eb="2">
      <t>シリョウ</t>
    </rPh>
    <rPh sb="3" eb="4">
      <t>コ</t>
    </rPh>
    <rPh sb="6" eb="8">
      <t>セイサク</t>
    </rPh>
    <rPh sb="8" eb="9">
      <t>ブ</t>
    </rPh>
    <rPh sb="9" eb="11">
      <t>ジドウ</t>
    </rPh>
    <rPh sb="11" eb="14">
      <t>セイショウネン</t>
    </rPh>
    <rPh sb="14" eb="15">
      <t>カ</t>
    </rPh>
    <phoneticPr fontId="5"/>
  </si>
  <si>
    <t>定員</t>
    <rPh sb="0" eb="2">
      <t>テイイン</t>
    </rPh>
    <phoneticPr fontId="5"/>
  </si>
  <si>
    <t>学童保育所
入所児童数</t>
    <rPh sb="0" eb="2">
      <t>ガクドウ</t>
    </rPh>
    <rPh sb="2" eb="4">
      <t>ホイク</t>
    </rPh>
    <rPh sb="4" eb="5">
      <t>ショ</t>
    </rPh>
    <rPh sb="6" eb="8">
      <t>ニュウショ</t>
    </rPh>
    <rPh sb="8" eb="10">
      <t>ジドウ</t>
    </rPh>
    <rPh sb="10" eb="11">
      <t>スウ</t>
    </rPh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</si>
  <si>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28</t>
    </r>
    <rPh sb="0" eb="2">
      <t>ヘイセイ</t>
    </rPh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</si>
  <si>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29</t>
    </r>
    <rPh sb="0" eb="2">
      <t>ヘイセイ</t>
    </rPh>
    <phoneticPr fontId="5"/>
  </si>
  <si>
    <t>(8) 学童保育所児童数と定員、待機児童数</t>
    <rPh sb="4" eb="6">
      <t>ガクドウ</t>
    </rPh>
    <rPh sb="6" eb="8">
      <t>ホイク</t>
    </rPh>
    <rPh sb="8" eb="9">
      <t>ショ</t>
    </rPh>
    <rPh sb="9" eb="11">
      <t>ジドウ</t>
    </rPh>
    <rPh sb="11" eb="12">
      <t>スウ</t>
    </rPh>
    <rPh sb="13" eb="15">
      <t>テイイン</t>
    </rPh>
    <rPh sb="16" eb="18">
      <t>タイキ</t>
    </rPh>
    <rPh sb="18" eb="20">
      <t>ジドウ</t>
    </rPh>
    <rPh sb="20" eb="21">
      <t>スウ</t>
    </rPh>
    <phoneticPr fontId="5"/>
  </si>
  <si>
    <t>単位：人、円</t>
    <rPh sb="0" eb="2">
      <t>タンイ</t>
    </rPh>
    <rPh sb="3" eb="4">
      <t>ニン</t>
    </rPh>
    <rPh sb="5" eb="6">
      <t>エン</t>
    </rPh>
    <phoneticPr fontId="5"/>
  </si>
  <si>
    <t>年度</t>
    <rPh sb="0" eb="2">
      <t>ネンド</t>
    </rPh>
    <phoneticPr fontId="1"/>
  </si>
  <si>
    <t>児童手当</t>
    <rPh sb="0" eb="2">
      <t>ジドウ</t>
    </rPh>
    <rPh sb="2" eb="4">
      <t>テアテ</t>
    </rPh>
    <phoneticPr fontId="1"/>
  </si>
  <si>
    <t>児童扶養手当</t>
    <rPh sb="0" eb="2">
      <t>ジドウ</t>
    </rPh>
    <rPh sb="2" eb="4">
      <t>フヨウ</t>
    </rPh>
    <rPh sb="4" eb="6">
      <t>テアテ</t>
    </rPh>
    <phoneticPr fontId="1"/>
  </si>
  <si>
    <t>児童育成手当</t>
    <rPh sb="0" eb="2">
      <t>ジドウ</t>
    </rPh>
    <rPh sb="2" eb="4">
      <t>イクセイ</t>
    </rPh>
    <rPh sb="4" eb="6">
      <t>テアテ</t>
    </rPh>
    <phoneticPr fontId="1"/>
  </si>
  <si>
    <t>受給者数</t>
    <rPh sb="0" eb="3">
      <t>ジュキュウシャ</t>
    </rPh>
    <rPh sb="3" eb="4">
      <t>スウ</t>
    </rPh>
    <phoneticPr fontId="1"/>
  </si>
  <si>
    <t>児童数</t>
    <rPh sb="0" eb="2">
      <t>ジドウ</t>
    </rPh>
    <rPh sb="2" eb="3">
      <t>スウ</t>
    </rPh>
    <phoneticPr fontId="1"/>
  </si>
  <si>
    <t>資料：子ども政策部子育て支援課</t>
    <rPh sb="3" eb="4">
      <t>コ</t>
    </rPh>
    <rPh sb="6" eb="8">
      <t>セイサク</t>
    </rPh>
    <rPh sb="8" eb="9">
      <t>ブ</t>
    </rPh>
    <rPh sb="9" eb="11">
      <t>コソダ</t>
    </rPh>
    <rPh sb="12" eb="14">
      <t>シエン</t>
    </rPh>
    <rPh sb="14" eb="15">
      <t>カ</t>
    </rPh>
    <phoneticPr fontId="5"/>
  </si>
  <si>
    <t>(9)　児童手当等支給状況</t>
    <rPh sb="4" eb="6">
      <t>ジドウ</t>
    </rPh>
    <rPh sb="6" eb="8">
      <t>テアテ</t>
    </rPh>
    <rPh sb="8" eb="9">
      <t>トウ</t>
    </rPh>
    <rPh sb="9" eb="11">
      <t>シキュウ</t>
    </rPh>
    <rPh sb="11" eb="13">
      <t>ジョウキョウ</t>
    </rPh>
    <phoneticPr fontId="5"/>
  </si>
  <si>
    <t>単位：件、千円</t>
    <rPh sb="0" eb="2">
      <t>タンイ</t>
    </rPh>
    <rPh sb="3" eb="4">
      <t>ケン</t>
    </rPh>
    <rPh sb="5" eb="6">
      <t>セン</t>
    </rPh>
    <rPh sb="6" eb="7">
      <t>エン</t>
    </rPh>
    <phoneticPr fontId="5"/>
  </si>
  <si>
    <t>母子福祉資金及び父子福祉資金</t>
    <rPh sb="0" eb="2">
      <t>ボシ</t>
    </rPh>
    <rPh sb="6" eb="7">
      <t>オヨ</t>
    </rPh>
    <rPh sb="8" eb="10">
      <t>フシ</t>
    </rPh>
    <rPh sb="10" eb="12">
      <t>フクシ</t>
    </rPh>
    <rPh sb="12" eb="14">
      <t>シキン</t>
    </rPh>
    <phoneticPr fontId="1"/>
  </si>
  <si>
    <t>修学</t>
    <rPh sb="0" eb="2">
      <t>シュウガク</t>
    </rPh>
    <phoneticPr fontId="1"/>
  </si>
  <si>
    <t>就学支度</t>
    <rPh sb="0" eb="2">
      <t>シュウガク</t>
    </rPh>
    <rPh sb="2" eb="4">
      <t>シタク</t>
    </rPh>
    <phoneticPr fontId="1"/>
  </si>
  <si>
    <t>件数</t>
    <rPh sb="0" eb="2">
      <t>ケンスウ</t>
    </rPh>
    <phoneticPr fontId="1"/>
  </si>
  <si>
    <t>女性福祉資金</t>
    <rPh sb="0" eb="2">
      <t>ジョセイ</t>
    </rPh>
    <rPh sb="2" eb="4">
      <t>フクシ</t>
    </rPh>
    <rPh sb="4" eb="6">
      <t>シキン</t>
    </rPh>
    <phoneticPr fontId="1"/>
  </si>
  <si>
    <t>(1)　高齢者人口</t>
    <rPh sb="4" eb="7">
      <t>コウレイシャ</t>
    </rPh>
    <phoneticPr fontId="5"/>
  </si>
  <si>
    <r>
      <t>会員数</t>
    </r>
    <r>
      <rPr>
        <sz val="9"/>
        <rFont val="ＭＳ 明朝"/>
        <family val="1"/>
        <charset val="128"/>
      </rPr>
      <t>(人)</t>
    </r>
    <rPh sb="4" eb="5">
      <t>ヒト</t>
    </rPh>
    <phoneticPr fontId="5"/>
  </si>
  <si>
    <t>(4)　給食サービスの状況</t>
    <rPh sb="4" eb="6">
      <t>キュウショク</t>
    </rPh>
    <phoneticPr fontId="1"/>
  </si>
  <si>
    <t>単位：食</t>
    <rPh sb="0" eb="2">
      <t>タンイ</t>
    </rPh>
    <rPh sb="3" eb="4">
      <t>ショク</t>
    </rPh>
    <phoneticPr fontId="5"/>
  </si>
  <si>
    <t>ふれあい型</t>
    <rPh sb="4" eb="5">
      <t>ガタ</t>
    </rPh>
    <phoneticPr fontId="1"/>
  </si>
  <si>
    <t>会食型</t>
    <rPh sb="0" eb="2">
      <t>カイショク</t>
    </rPh>
    <rPh sb="2" eb="3">
      <t>ガタ</t>
    </rPh>
    <phoneticPr fontId="5"/>
  </si>
  <si>
    <t>毎日型</t>
    <rPh sb="0" eb="2">
      <t>マイニチ</t>
    </rPh>
    <rPh sb="2" eb="3">
      <t>ガタ</t>
    </rPh>
    <phoneticPr fontId="5"/>
  </si>
  <si>
    <t>療養食</t>
    <rPh sb="0" eb="2">
      <t>リョウヨウ</t>
    </rPh>
    <rPh sb="2" eb="3">
      <t>ショク</t>
    </rPh>
    <phoneticPr fontId="5"/>
  </si>
  <si>
    <t>資料：健康福祉部高齢者支援課</t>
    <rPh sb="3" eb="5">
      <t>ケンコウ</t>
    </rPh>
    <rPh sb="5" eb="7">
      <t>フクシ</t>
    </rPh>
    <rPh sb="7" eb="8">
      <t>ブ</t>
    </rPh>
    <rPh sb="8" eb="11">
      <t>コウレイシャ</t>
    </rPh>
    <rPh sb="11" eb="13">
      <t>シエン</t>
    </rPh>
    <rPh sb="13" eb="14">
      <t>カ</t>
    </rPh>
    <phoneticPr fontId="1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</si>
  <si>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29</t>
    </r>
    <phoneticPr fontId="5"/>
  </si>
  <si>
    <t>10歳未満</t>
    <rPh sb="2" eb="5">
      <t>サイミマン</t>
    </rPh>
    <phoneticPr fontId="5"/>
  </si>
  <si>
    <t>10～19歳</t>
    <rPh sb="5" eb="6">
      <t>サイ</t>
    </rPh>
    <phoneticPr fontId="5"/>
  </si>
  <si>
    <t>20～29歳</t>
    <rPh sb="5" eb="6">
      <t>サイ</t>
    </rPh>
    <phoneticPr fontId="5"/>
  </si>
  <si>
    <t>30～39歳</t>
    <rPh sb="5" eb="6">
      <t>サイ</t>
    </rPh>
    <phoneticPr fontId="5"/>
  </si>
  <si>
    <t>40～49歳</t>
    <rPh sb="5" eb="6">
      <t>サイ</t>
    </rPh>
    <phoneticPr fontId="5"/>
  </si>
  <si>
    <t>50～59歳</t>
    <rPh sb="5" eb="6">
      <t>サイ</t>
    </rPh>
    <phoneticPr fontId="5"/>
  </si>
  <si>
    <t>60～69歳</t>
    <rPh sb="5" eb="6">
      <t>サイ</t>
    </rPh>
    <phoneticPr fontId="5"/>
  </si>
  <si>
    <t>70歳以上</t>
    <rPh sb="2" eb="3">
      <t>サイ</t>
    </rPh>
    <rPh sb="3" eb="5">
      <t>イジョウ</t>
    </rPh>
    <phoneticPr fontId="5"/>
  </si>
  <si>
    <t>資料：健康福祉部障がい者支援課</t>
    <rPh sb="5" eb="7">
      <t>フクシ</t>
    </rPh>
    <rPh sb="7" eb="8">
      <t>ブ</t>
    </rPh>
    <rPh sb="8" eb="9">
      <t>ショウ</t>
    </rPh>
    <rPh sb="11" eb="12">
      <t>シャ</t>
    </rPh>
    <rPh sb="12" eb="14">
      <t>シエン</t>
    </rPh>
    <rPh sb="14" eb="15">
      <t>カ</t>
    </rPh>
    <phoneticPr fontId="1"/>
  </si>
  <si>
    <t>(7)　くるみ幼児園(児童発達支援)の利用状況</t>
    <rPh sb="7" eb="9">
      <t>ヨウジ</t>
    </rPh>
    <rPh sb="9" eb="10">
      <t>エン</t>
    </rPh>
    <phoneticPr fontId="5"/>
  </si>
  <si>
    <t>注）自閉症スペクトラム障害（Autistic Spectrum Disorders）</t>
    <rPh sb="0" eb="1">
      <t>チュウ</t>
    </rPh>
    <rPh sb="2" eb="5">
      <t>ジヘイショウ</t>
    </rPh>
    <rPh sb="11" eb="13">
      <t>ショウガイ</t>
    </rPh>
    <phoneticPr fontId="5"/>
  </si>
  <si>
    <t>資料：子ども政策部子ども発達支援課</t>
    <rPh sb="3" eb="4">
      <t>コ</t>
    </rPh>
    <rPh sb="6" eb="8">
      <t>セイサク</t>
    </rPh>
    <rPh sb="8" eb="9">
      <t>ブ</t>
    </rPh>
    <rPh sb="9" eb="10">
      <t>コ</t>
    </rPh>
    <rPh sb="12" eb="14">
      <t>ハッタツ</t>
    </rPh>
    <rPh sb="14" eb="16">
      <t>シエン</t>
    </rPh>
    <rPh sb="16" eb="17">
      <t>カ</t>
    </rPh>
    <phoneticPr fontId="1"/>
  </si>
  <si>
    <t xml:space="preserve">総人口等(A) </t>
    <rPh sb="0" eb="1">
      <t>ソウ</t>
    </rPh>
    <rPh sb="1" eb="3">
      <t>ジンコウ</t>
    </rPh>
    <rPh sb="3" eb="4">
      <t>トウ</t>
    </rPh>
    <phoneticPr fontId="5"/>
  </si>
  <si>
    <t>(4)　後期高齢者医療被保険者数</t>
    <rPh sb="4" eb="6">
      <t>コウキ</t>
    </rPh>
    <rPh sb="6" eb="9">
      <t>コウレイシャ</t>
    </rPh>
    <rPh sb="9" eb="11">
      <t>イリョウ</t>
    </rPh>
    <phoneticPr fontId="5"/>
  </si>
  <si>
    <t>(5)　国民年金被保険者数</t>
    <rPh sb="4" eb="6">
      <t>コクミン</t>
    </rPh>
    <rPh sb="6" eb="8">
      <t>ネンキン</t>
    </rPh>
    <phoneticPr fontId="5"/>
  </si>
  <si>
    <t>人</t>
    <rPh sb="0" eb="1">
      <t>ヒト</t>
    </rPh>
    <phoneticPr fontId="5"/>
  </si>
  <si>
    <t>(1)　第１号被保険者数</t>
    <rPh sb="4" eb="5">
      <t>ダイ</t>
    </rPh>
    <rPh sb="6" eb="7">
      <t>ゴウ</t>
    </rPh>
    <rPh sb="7" eb="11">
      <t>ヒホケンシャ</t>
    </rPh>
    <rPh sb="11" eb="12">
      <t>スウ</t>
    </rPh>
    <phoneticPr fontId="5"/>
  </si>
  <si>
    <t>65歳以上
75歳未満</t>
    <rPh sb="2" eb="5">
      <t>サイイジョウ</t>
    </rPh>
    <rPh sb="8" eb="11">
      <t>サイミマン</t>
    </rPh>
    <phoneticPr fontId="1"/>
  </si>
  <si>
    <t>75歳以上</t>
    <rPh sb="2" eb="5">
      <t>サイイジョウ</t>
    </rPh>
    <phoneticPr fontId="1"/>
  </si>
  <si>
    <t>うち外国人
被保険者</t>
    <rPh sb="2" eb="4">
      <t>ガイコク</t>
    </rPh>
    <rPh sb="4" eb="5">
      <t>ジン</t>
    </rPh>
    <rPh sb="6" eb="10">
      <t>ヒホケンシャ</t>
    </rPh>
    <phoneticPr fontId="1"/>
  </si>
  <si>
    <t>うち住所地特例
被保険者</t>
    <rPh sb="2" eb="4">
      <t>ジュウショ</t>
    </rPh>
    <rPh sb="4" eb="5">
      <t>チ</t>
    </rPh>
    <rPh sb="5" eb="7">
      <t>トクレイ</t>
    </rPh>
    <rPh sb="8" eb="12">
      <t>ヒホケンシャ</t>
    </rPh>
    <phoneticPr fontId="1"/>
  </si>
  <si>
    <t>(2)　審査判定結果状況</t>
    <rPh sb="4" eb="6">
      <t>シンサ</t>
    </rPh>
    <rPh sb="6" eb="8">
      <t>ハンテイ</t>
    </rPh>
    <phoneticPr fontId="5"/>
  </si>
  <si>
    <t>比率(％)</t>
    <rPh sb="0" eb="2">
      <t>ヒリツ</t>
    </rPh>
    <phoneticPr fontId="5"/>
  </si>
  <si>
    <t>(4)　保険給付支給状況</t>
    <rPh sb="4" eb="6">
      <t>ホケン</t>
    </rPh>
    <rPh sb="6" eb="8">
      <t>キュウフ</t>
    </rPh>
    <rPh sb="8" eb="10">
      <t>シキュウ</t>
    </rPh>
    <rPh sb="10" eb="12">
      <t>ジョウキョウ</t>
    </rPh>
    <phoneticPr fontId="1"/>
  </si>
  <si>
    <t>単位：件、円</t>
    <rPh sb="0" eb="2">
      <t>タンイ</t>
    </rPh>
    <rPh sb="3" eb="4">
      <t>ケン</t>
    </rPh>
    <rPh sb="5" eb="6">
      <t>エン</t>
    </rPh>
    <phoneticPr fontId="5"/>
  </si>
  <si>
    <t>在宅サービス</t>
    <rPh sb="0" eb="2">
      <t>ザイタク</t>
    </rPh>
    <phoneticPr fontId="1"/>
  </si>
  <si>
    <t>施設サービス</t>
    <rPh sb="0" eb="2">
      <t>シセツ</t>
    </rPh>
    <phoneticPr fontId="1"/>
  </si>
  <si>
    <t>特定入所者
介護サービス費</t>
    <rPh sb="0" eb="2">
      <t>トクテイ</t>
    </rPh>
    <rPh sb="2" eb="5">
      <t>ニュウショシャ</t>
    </rPh>
    <rPh sb="6" eb="8">
      <t>カイゴ</t>
    </rPh>
    <rPh sb="12" eb="13">
      <t>ヒ</t>
    </rPh>
    <phoneticPr fontId="1"/>
  </si>
  <si>
    <t>高額
介護サービス費</t>
    <rPh sb="0" eb="2">
      <t>コウガク</t>
    </rPh>
    <rPh sb="3" eb="5">
      <t>カイゴ</t>
    </rPh>
    <rPh sb="9" eb="10">
      <t>ヒ</t>
    </rPh>
    <phoneticPr fontId="1"/>
  </si>
  <si>
    <t>高額医療合算
介護サービス費</t>
    <rPh sb="0" eb="2">
      <t>コウガク</t>
    </rPh>
    <rPh sb="2" eb="4">
      <t>イリョウ</t>
    </rPh>
    <rPh sb="4" eb="6">
      <t>ガッサン</t>
    </rPh>
    <rPh sb="7" eb="9">
      <t>カイゴ</t>
    </rPh>
    <rPh sb="13" eb="14">
      <t>ヒ</t>
    </rPh>
    <phoneticPr fontId="1"/>
  </si>
  <si>
    <t>審査支払
手数料</t>
    <rPh sb="0" eb="2">
      <t>シンサ</t>
    </rPh>
    <rPh sb="2" eb="4">
      <t>シハライ</t>
    </rPh>
    <rPh sb="5" eb="8">
      <t>テスウリョウ</t>
    </rPh>
    <phoneticPr fontId="1"/>
  </si>
  <si>
    <t>(5)　介護予防・生活支援サービス事業（地域支援事業）の状況</t>
    <rPh sb="4" eb="6">
      <t>カイゴ</t>
    </rPh>
    <rPh sb="6" eb="8">
      <t>ヨボウ</t>
    </rPh>
    <rPh sb="9" eb="11">
      <t>セイカツ</t>
    </rPh>
    <rPh sb="11" eb="13">
      <t>シエン</t>
    </rPh>
    <rPh sb="17" eb="19">
      <t>ジギョウ</t>
    </rPh>
    <rPh sb="20" eb="22">
      <t>チイキ</t>
    </rPh>
    <rPh sb="22" eb="24">
      <t>シエン</t>
    </rPh>
    <rPh sb="24" eb="26">
      <t>ジギョウ</t>
    </rPh>
    <rPh sb="28" eb="30">
      <t>ジョウキョウ</t>
    </rPh>
    <phoneticPr fontId="1"/>
  </si>
  <si>
    <t>年度</t>
    <rPh sb="0" eb="2">
      <t>ネンド</t>
    </rPh>
    <phoneticPr fontId="5"/>
  </si>
  <si>
    <t>第1号訪問
事業</t>
    <rPh sb="0" eb="1">
      <t>ダイ</t>
    </rPh>
    <rPh sb="2" eb="3">
      <t>ゴウ</t>
    </rPh>
    <rPh sb="3" eb="5">
      <t>ホウモン</t>
    </rPh>
    <rPh sb="6" eb="8">
      <t>ジギョウ</t>
    </rPh>
    <phoneticPr fontId="5"/>
  </si>
  <si>
    <t>第1号通所
事業</t>
    <rPh sb="0" eb="1">
      <t>ダイ</t>
    </rPh>
    <rPh sb="2" eb="3">
      <t>ゴウ</t>
    </rPh>
    <rPh sb="3" eb="5">
      <t>ツウショ</t>
    </rPh>
    <rPh sb="6" eb="8">
      <t>ジギョウ</t>
    </rPh>
    <phoneticPr fontId="5"/>
  </si>
  <si>
    <t>第1号
介護予防
支援事業</t>
    <rPh sb="0" eb="1">
      <t>ダイ</t>
    </rPh>
    <rPh sb="2" eb="3">
      <t>ゴウ</t>
    </rPh>
    <rPh sb="4" eb="6">
      <t>カイゴ</t>
    </rPh>
    <rPh sb="6" eb="8">
      <t>ヨボウ</t>
    </rPh>
    <rPh sb="9" eb="11">
      <t>シエン</t>
    </rPh>
    <rPh sb="11" eb="13">
      <t>ジギョウ</t>
    </rPh>
    <phoneticPr fontId="5"/>
  </si>
  <si>
    <t>審査支払
手数料</t>
    <rPh sb="0" eb="2">
      <t>シンサ</t>
    </rPh>
    <rPh sb="2" eb="4">
      <t>シハライ</t>
    </rPh>
    <rPh sb="5" eb="8">
      <t>テスウリョウ</t>
    </rPh>
    <phoneticPr fontId="5"/>
  </si>
  <si>
    <t>平成27</t>
    <rPh sb="0" eb="2">
      <t>ヘイセイ</t>
    </rPh>
    <phoneticPr fontId="5"/>
  </si>
  <si>
    <t>金額</t>
    <rPh sb="0" eb="2">
      <t>キンガク</t>
    </rPh>
    <phoneticPr fontId="5"/>
  </si>
  <si>
    <t>※ 審査支払手数料の件数は総数に含まない。</t>
    <rPh sb="2" eb="4">
      <t>シンサ</t>
    </rPh>
    <rPh sb="4" eb="6">
      <t>シハライ</t>
    </rPh>
    <rPh sb="6" eb="9">
      <t>テスウリョウ</t>
    </rPh>
    <rPh sb="10" eb="12">
      <t>ケンスウ</t>
    </rPh>
    <rPh sb="13" eb="15">
      <t>ソウスウ</t>
    </rPh>
    <rPh sb="16" eb="17">
      <t>フク</t>
    </rPh>
    <phoneticPr fontId="5"/>
  </si>
  <si>
    <t>総数</t>
    <phoneticPr fontId="5"/>
  </si>
  <si>
    <t>1,314(1,177)</t>
  </si>
  <si>
    <t>805(702)</t>
  </si>
  <si>
    <t>423(272)</t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</si>
  <si>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29</t>
    </r>
    <r>
      <rPr>
        <sz val="10.5"/>
        <color theme="0"/>
        <rFont val="ＭＳ 明朝"/>
        <family val="1"/>
        <charset val="128"/>
      </rPr>
      <t>年度</t>
    </r>
    <rPh sb="0" eb="2">
      <t>ヘイセイ</t>
    </rPh>
    <rPh sb="4" eb="6">
      <t>ネンド</t>
    </rPh>
    <phoneticPr fontId="5"/>
  </si>
  <si>
    <t>昭和38年8月</t>
    <phoneticPr fontId="5"/>
  </si>
  <si>
    <r>
      <t>こじか</t>
    </r>
    <r>
      <rPr>
        <sz val="9"/>
        <rFont val="ＭＳ 明朝"/>
        <family val="1"/>
        <charset val="128"/>
      </rPr>
      <t>(〃)</t>
    </r>
    <phoneticPr fontId="5"/>
  </si>
  <si>
    <t>三鷹ちしろの木</t>
    <rPh sb="0" eb="2">
      <t>ミタカ</t>
    </rPh>
    <rPh sb="6" eb="7">
      <t>キ</t>
    </rPh>
    <phoneticPr fontId="5"/>
  </si>
  <si>
    <t>平成30年4月</t>
    <rPh sb="0" eb="2">
      <t>ヘイセイ</t>
    </rPh>
    <rPh sb="4" eb="5">
      <t>ネン</t>
    </rPh>
    <rPh sb="6" eb="7">
      <t>ガツ</t>
    </rPh>
    <phoneticPr fontId="5"/>
  </si>
  <si>
    <t>キッズガーデン三鷹上連雀</t>
    <rPh sb="7" eb="9">
      <t>ミタカ</t>
    </rPh>
    <rPh sb="9" eb="12">
      <t>カミレンジャク</t>
    </rPh>
    <phoneticPr fontId="5"/>
  </si>
  <si>
    <t>3(1)</t>
    <phoneticPr fontId="5"/>
  </si>
  <si>
    <t>(7)　学童保育所入所状況</t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</si>
  <si>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30</t>
    </r>
    <rPh sb="0" eb="2">
      <t>ヘイセイ</t>
    </rPh>
    <phoneticPr fontId="5"/>
  </si>
  <si>
    <t>(2)　高齢者福祉センター利用状況</t>
    <rPh sb="4" eb="7">
      <t>コウレイシャ</t>
    </rPh>
    <phoneticPr fontId="5"/>
  </si>
  <si>
    <t>資料:健康福祉部地域福祉課</t>
    <rPh sb="3" eb="5">
      <t>ケンコウ</t>
    </rPh>
    <rPh sb="5" eb="7">
      <t>フクシ</t>
    </rPh>
    <rPh sb="7" eb="8">
      <t>ブ</t>
    </rPh>
    <rPh sb="8" eb="10">
      <t>チイキ</t>
    </rPh>
    <rPh sb="10" eb="13">
      <t>フクシカ</t>
    </rPh>
    <phoneticPr fontId="5"/>
  </si>
  <si>
    <t>(1)　身体障がい者数</t>
    <phoneticPr fontId="5"/>
  </si>
  <si>
    <t>(2)　障がい等級別身体障がい者数</t>
    <phoneticPr fontId="5"/>
  </si>
  <si>
    <t>(3)　年齢別身体障がい者数</t>
    <phoneticPr fontId="5"/>
  </si>
  <si>
    <t>(4)　知的障がい者数</t>
    <phoneticPr fontId="5"/>
  </si>
  <si>
    <t>(5)　年齢別知的障がい者数</t>
    <phoneticPr fontId="5"/>
  </si>
  <si>
    <t>(7)　けやきのもり(生活介護)の利用状況</t>
    <phoneticPr fontId="5"/>
  </si>
  <si>
    <t>(2)　保険給付件数・給付額</t>
    <phoneticPr fontId="5"/>
  </si>
  <si>
    <t>区分</t>
    <rPh sb="1" eb="2">
      <t>ブン</t>
    </rPh>
    <phoneticPr fontId="5"/>
  </si>
  <si>
    <r>
      <t xml:space="preserve">受診率(％) </t>
    </r>
    <r>
      <rPr>
        <sz val="9"/>
        <rFont val="ＭＳ 明朝"/>
        <family val="1"/>
        <charset val="128"/>
      </rPr>
      <t>注)</t>
    </r>
    <rPh sb="7" eb="8">
      <t>チュウ</t>
    </rPh>
    <phoneticPr fontId="5"/>
  </si>
  <si>
    <t>注) 被保険者100人当たりの受診件数（診療件数を年間平均被保険者数で除し、100を乗じて得た数値）</t>
    <rPh sb="0" eb="1">
      <t>チュウ</t>
    </rPh>
    <rPh sb="20" eb="22">
      <t>シンリョウ</t>
    </rPh>
    <phoneticPr fontId="5"/>
  </si>
  <si>
    <t>資料：市民部保険課</t>
    <phoneticPr fontId="5"/>
  </si>
  <si>
    <t xml:space="preserve"> </t>
    <phoneticPr fontId="5"/>
  </si>
  <si>
    <t xml:space="preserve"> </t>
    <phoneticPr fontId="5"/>
  </si>
  <si>
    <t>(6)　基礎年金受給権者数</t>
    <phoneticPr fontId="5"/>
  </si>
  <si>
    <t>(7)　老齢福祉年金（無拠出年金）受給権者数</t>
    <phoneticPr fontId="5"/>
  </si>
  <si>
    <t xml:space="preserve"> </t>
    <phoneticPr fontId="5"/>
  </si>
  <si>
    <t>　</t>
    <phoneticPr fontId="5"/>
  </si>
  <si>
    <t>(3)　要介護(要支援)認定者数</t>
    <phoneticPr fontId="5"/>
  </si>
  <si>
    <t>１件当り平均金額</t>
    <rPh sb="1" eb="2">
      <t>ケン</t>
    </rPh>
    <rPh sb="2" eb="3">
      <t>アタ</t>
    </rPh>
    <rPh sb="4" eb="6">
      <t>ヘイキン</t>
    </rPh>
    <rPh sb="6" eb="8">
      <t>キンガク</t>
    </rPh>
    <phoneticPr fontId="5"/>
  </si>
  <si>
    <t>1,329(1,197)</t>
  </si>
  <si>
    <t>815(714)</t>
  </si>
  <si>
    <t>406(271)</t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</si>
  <si>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30</t>
    </r>
    <r>
      <rPr>
        <sz val="10.5"/>
        <color theme="0"/>
        <rFont val="ＭＳ 明朝"/>
        <family val="1"/>
        <charset val="128"/>
      </rPr>
      <t>年度</t>
    </r>
    <rPh sb="0" eb="2">
      <t>ヘイセイ</t>
    </rPh>
    <rPh sb="4" eb="6">
      <t>ネンド</t>
    </rPh>
    <phoneticPr fontId="5"/>
  </si>
  <si>
    <t>昭和55年8月</t>
    <phoneticPr fontId="5"/>
  </si>
  <si>
    <t>定員</t>
    <phoneticPr fontId="14"/>
  </si>
  <si>
    <t>４歳</t>
    <phoneticPr fontId="5"/>
  </si>
  <si>
    <t>昭和60年4月</t>
    <phoneticPr fontId="5"/>
  </si>
  <si>
    <t>HOPPAたかの子</t>
    <rPh sb="8" eb="9">
      <t>コ</t>
    </rPh>
    <phoneticPr fontId="5"/>
  </si>
  <si>
    <t>平成29年4月</t>
    <phoneticPr fontId="5"/>
  </si>
  <si>
    <t>ココファン・ナーサリー三鷹</t>
    <rPh sb="11" eb="13">
      <t>ミタカ</t>
    </rPh>
    <phoneticPr fontId="5"/>
  </si>
  <si>
    <t>平成31年4月</t>
    <rPh sb="0" eb="2">
      <t>ヘイセイ</t>
    </rPh>
    <rPh sb="4" eb="5">
      <t>ネン</t>
    </rPh>
    <rPh sb="6" eb="7">
      <t>ガツ</t>
    </rPh>
    <phoneticPr fontId="5"/>
  </si>
  <si>
    <t>三鷹新川雲母</t>
    <rPh sb="0" eb="2">
      <t>ミタカ</t>
    </rPh>
    <rPh sb="2" eb="4">
      <t>シンカワ</t>
    </rPh>
    <rPh sb="4" eb="6">
      <t>キララ</t>
    </rPh>
    <phoneticPr fontId="5"/>
  </si>
  <si>
    <t>ソラストみたか台</t>
    <rPh sb="7" eb="8">
      <t>ダイ</t>
    </rPh>
    <phoneticPr fontId="5"/>
  </si>
  <si>
    <t>注2) 平成31年4月1日リトルキッズファースト保育園より名称変更</t>
    <rPh sb="4" eb="6">
      <t>ヘイセイ</t>
    </rPh>
    <rPh sb="8" eb="9">
      <t>ネン</t>
    </rPh>
    <rPh sb="10" eb="11">
      <t>ガツ</t>
    </rPh>
    <rPh sb="12" eb="13">
      <t>ニチ</t>
    </rPh>
    <rPh sb="24" eb="27">
      <t>ホイクエン</t>
    </rPh>
    <rPh sb="29" eb="31">
      <t>メイショウ</t>
    </rPh>
    <rPh sb="31" eb="33">
      <t>ヘンコウ</t>
    </rPh>
    <phoneticPr fontId="5"/>
  </si>
  <si>
    <r>
      <t xml:space="preserve">保育士数 </t>
    </r>
    <r>
      <rPr>
        <sz val="9"/>
        <rFont val="ＭＳ 明朝"/>
        <family val="1"/>
        <charset val="128"/>
      </rPr>
      <t>注1)</t>
    </r>
    <phoneticPr fontId="5"/>
  </si>
  <si>
    <t>０歳</t>
    <phoneticPr fontId="5"/>
  </si>
  <si>
    <t>１歳</t>
    <phoneticPr fontId="5"/>
  </si>
  <si>
    <t>２歳</t>
    <phoneticPr fontId="5"/>
  </si>
  <si>
    <t>３歳</t>
    <phoneticPr fontId="5"/>
  </si>
  <si>
    <t>５歳</t>
    <phoneticPr fontId="5"/>
  </si>
  <si>
    <t>総数</t>
    <phoneticPr fontId="14"/>
  </si>
  <si>
    <t>井の頭</t>
    <phoneticPr fontId="5"/>
  </si>
  <si>
    <t>昭和25年5月</t>
    <phoneticPr fontId="5"/>
  </si>
  <si>
    <t>昭和47年3月</t>
    <phoneticPr fontId="5"/>
  </si>
  <si>
    <t>昭和48年4月</t>
    <phoneticPr fontId="5"/>
  </si>
  <si>
    <t>あかね</t>
    <phoneticPr fontId="5"/>
  </si>
  <si>
    <t>昭和51年4月</t>
    <phoneticPr fontId="5"/>
  </si>
  <si>
    <t>みたか小鳥の森</t>
    <phoneticPr fontId="5"/>
  </si>
  <si>
    <t>昭和57年4月</t>
    <phoneticPr fontId="5"/>
  </si>
  <si>
    <t>みたかつくしんぼ</t>
    <phoneticPr fontId="5"/>
  </si>
  <si>
    <t>注2)</t>
    <phoneticPr fontId="5"/>
  </si>
  <si>
    <t>三鷹もりのこ</t>
    <phoneticPr fontId="5"/>
  </si>
  <si>
    <t>平成26年4月</t>
    <phoneticPr fontId="5"/>
  </si>
  <si>
    <t>平成28年4月</t>
    <phoneticPr fontId="5"/>
  </si>
  <si>
    <t>みたいぐコスモ</t>
    <phoneticPr fontId="5"/>
  </si>
  <si>
    <t>平成27年4月</t>
    <phoneticPr fontId="5"/>
  </si>
  <si>
    <t>-</t>
    <phoneticPr fontId="5"/>
  </si>
  <si>
    <t xml:space="preserve">注1) 各園に在籍する常勤の保育士（有資格者）数                               </t>
    <phoneticPr fontId="5"/>
  </si>
  <si>
    <t>単位：人</t>
    <phoneticPr fontId="5"/>
  </si>
  <si>
    <t>5(1)</t>
    <phoneticPr fontId="5"/>
  </si>
  <si>
    <t>6(1)</t>
    <phoneticPr fontId="5"/>
  </si>
  <si>
    <r>
      <rPr>
        <sz val="10.5"/>
        <color indexed="9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29</t>
    </r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</si>
  <si>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29</t>
    </r>
    <r>
      <rPr>
        <sz val="10.5"/>
        <color theme="0"/>
        <rFont val="ＭＳ 明朝"/>
        <family val="1"/>
        <charset val="128"/>
      </rPr>
      <t>年</t>
    </r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</si>
  <si>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30</t>
    </r>
    <r>
      <rPr>
        <sz val="10.5"/>
        <color theme="0"/>
        <rFont val="ＭＳ 明朝"/>
        <family val="1"/>
        <charset val="128"/>
      </rPr>
      <t>年</t>
    </r>
    <phoneticPr fontId="5"/>
  </si>
  <si>
    <t>七小学童保育所Ａ</t>
    <phoneticPr fontId="5"/>
  </si>
  <si>
    <t>南浦小学童保育所Ａ</t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</si>
  <si>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28</t>
    </r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</si>
  <si>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28</t>
    </r>
    <phoneticPr fontId="1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</si>
  <si>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29</t>
    </r>
    <phoneticPr fontId="1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</si>
  <si>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30</t>
    </r>
    <rPh sb="0" eb="2">
      <t>ヘイセイ</t>
    </rPh>
    <phoneticPr fontId="1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</si>
  <si>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30</t>
    </r>
    <phoneticPr fontId="1"/>
  </si>
  <si>
    <t>区分</t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</si>
  <si>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28</t>
    </r>
    <r>
      <rPr>
        <sz val="10.5"/>
        <color theme="0"/>
        <rFont val="ＭＳ 明朝"/>
        <family val="1"/>
        <charset val="128"/>
      </rPr>
      <t>年度</t>
    </r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</si>
  <si>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29</t>
    </r>
    <r>
      <rPr>
        <sz val="10.5"/>
        <color theme="0"/>
        <rFont val="ＭＳ 明朝"/>
        <family val="1"/>
        <charset val="128"/>
      </rPr>
      <t>年度</t>
    </r>
    <phoneticPr fontId="5"/>
  </si>
  <si>
    <t>※ 平成29年4月に元気創造プラザへ移転したことに伴い、「老人福祉センター」は「高齢者福祉</t>
    <rPh sb="29" eb="31">
      <t>ロウジン</t>
    </rPh>
    <rPh sb="31" eb="33">
      <t>フクシ</t>
    </rPh>
    <rPh sb="40" eb="43">
      <t>コウレイシャ</t>
    </rPh>
    <rPh sb="43" eb="45">
      <t>フクシ</t>
    </rPh>
    <phoneticPr fontId="5"/>
  </si>
  <si>
    <t xml:space="preserve">   センター」に名称変更</t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</si>
  <si>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30</t>
    </r>
    <phoneticPr fontId="5"/>
  </si>
  <si>
    <r>
      <t>平成</t>
    </r>
    <r>
      <rPr>
        <sz val="10.5"/>
        <rFont val="ＭＳ 明朝"/>
        <family val="1"/>
        <charset val="128"/>
      </rPr>
      <t>30</t>
    </r>
    <r>
      <rPr>
        <sz val="10.5"/>
        <color theme="0"/>
        <rFont val="ＭＳ 明朝"/>
        <family val="1"/>
        <charset val="128"/>
      </rPr>
      <t>年度</t>
    </r>
    <rPh sb="0" eb="2">
      <t>ヘイセイ</t>
    </rPh>
    <rPh sb="4" eb="6">
      <t>ネンド</t>
    </rPh>
    <phoneticPr fontId="5"/>
  </si>
  <si>
    <t>人口(A)</t>
    <phoneticPr fontId="5"/>
  </si>
  <si>
    <t>平成27</t>
    <phoneticPr fontId="5"/>
  </si>
  <si>
    <t>高額介護予
防サービス
費相当事業</t>
    <rPh sb="0" eb="2">
      <t>コウガク</t>
    </rPh>
    <rPh sb="2" eb="4">
      <t>カイゴ</t>
    </rPh>
    <rPh sb="4" eb="5">
      <t>ヨ</t>
    </rPh>
    <rPh sb="6" eb="7">
      <t>ボウ</t>
    </rPh>
    <rPh sb="12" eb="13">
      <t>ヒ</t>
    </rPh>
    <rPh sb="13" eb="15">
      <t>ソウトウ</t>
    </rPh>
    <rPh sb="15" eb="17">
      <t>ジギョウ</t>
    </rPh>
    <phoneticPr fontId="5"/>
  </si>
  <si>
    <t>高額医療合
算介護予防
サービス費
相当事業</t>
    <rPh sb="0" eb="2">
      <t>コウガク</t>
    </rPh>
    <rPh sb="2" eb="4">
      <t>イリョウ</t>
    </rPh>
    <rPh sb="4" eb="5">
      <t>ゴウ</t>
    </rPh>
    <rPh sb="6" eb="7">
      <t>ザン</t>
    </rPh>
    <rPh sb="7" eb="9">
      <t>カイゴ</t>
    </rPh>
    <rPh sb="9" eb="11">
      <t>ヨボウ</t>
    </rPh>
    <rPh sb="16" eb="17">
      <t>ヒ</t>
    </rPh>
    <rPh sb="18" eb="20">
      <t>ソウトウ</t>
    </rPh>
    <rPh sb="20" eb="22">
      <t>ジギョウ</t>
    </rPh>
    <phoneticPr fontId="5"/>
  </si>
  <si>
    <t>-</t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</si>
  <si>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28</t>
    </r>
    <phoneticPr fontId="5"/>
  </si>
  <si>
    <t>令和元</t>
    <rPh sb="0" eb="1">
      <t>レイ</t>
    </rPh>
    <rPh sb="1" eb="2">
      <t>ワ</t>
    </rPh>
    <rPh sb="2" eb="3">
      <t>ガン</t>
    </rPh>
    <phoneticPr fontId="5"/>
  </si>
  <si>
    <t xml:space="preserve">※ 被保護世帯数は停止世帯を除いた数     </t>
    <phoneticPr fontId="5"/>
  </si>
  <si>
    <t>年度</t>
    <phoneticPr fontId="5"/>
  </si>
  <si>
    <t>世帯主が働いている世帯</t>
    <phoneticPr fontId="5"/>
  </si>
  <si>
    <t>常用</t>
    <phoneticPr fontId="5"/>
  </si>
  <si>
    <t>日雇</t>
    <phoneticPr fontId="5"/>
  </si>
  <si>
    <t>内職</t>
    <phoneticPr fontId="5"/>
  </si>
  <si>
    <t>※ 被保護世帯数は停止世帯を除いた数</t>
    <phoneticPr fontId="5"/>
  </si>
  <si>
    <t>総数</t>
    <phoneticPr fontId="5"/>
  </si>
  <si>
    <t>傷病障がい世帯</t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</si>
  <si>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29</t>
    </r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</si>
  <si>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30</t>
    </r>
    <phoneticPr fontId="5"/>
  </si>
  <si>
    <t>1,336(1,207)</t>
  </si>
  <si>
    <t>813(707)</t>
  </si>
  <si>
    <t>372(238)</t>
  </si>
  <si>
    <t>1,328(1,202)</t>
    <phoneticPr fontId="5"/>
  </si>
  <si>
    <t>802(705)</t>
    <phoneticPr fontId="5"/>
  </si>
  <si>
    <t>343(230)</t>
    <phoneticPr fontId="5"/>
  </si>
  <si>
    <t>※ 被保護世帯数は停止世帯を除いた数、（  ）内は単身世帯の再掲</t>
    <phoneticPr fontId="5"/>
  </si>
  <si>
    <t>平成27</t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</si>
  <si>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28</t>
    </r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</si>
  <si>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29</t>
    </r>
    <phoneticPr fontId="5"/>
  </si>
  <si>
    <t>平成27年度</t>
    <rPh sb="0" eb="2">
      <t>ヘイセイ</t>
    </rPh>
    <rPh sb="4" eb="6">
      <t>ネンド</t>
    </rPh>
    <phoneticPr fontId="5"/>
  </si>
  <si>
    <t>令和元年度</t>
    <rPh sb="0" eb="1">
      <t>レイ</t>
    </rPh>
    <rPh sb="1" eb="2">
      <t>ワ</t>
    </rPh>
    <rPh sb="2" eb="3">
      <t>ガン</t>
    </rPh>
    <rPh sb="3" eb="4">
      <t>ネン</t>
    </rPh>
    <rPh sb="4" eb="5">
      <t>ド</t>
    </rPh>
    <phoneticPr fontId="5"/>
  </si>
  <si>
    <t>各年4月1日</t>
    <phoneticPr fontId="5"/>
  </si>
  <si>
    <t>平成28年</t>
    <phoneticPr fontId="5"/>
  </si>
  <si>
    <r>
      <rPr>
        <sz val="10.5"/>
        <color indexed="9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29</t>
    </r>
    <r>
      <rPr>
        <sz val="10.5"/>
        <color indexed="9"/>
        <rFont val="ＭＳ 明朝"/>
        <family val="1"/>
        <charset val="128"/>
      </rPr>
      <t>年</t>
    </r>
    <phoneticPr fontId="5"/>
  </si>
  <si>
    <r>
      <rPr>
        <sz val="10.5"/>
        <color indexed="9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30</t>
    </r>
    <r>
      <rPr>
        <sz val="10.5"/>
        <color indexed="9"/>
        <rFont val="ＭＳ 明朝"/>
        <family val="1"/>
        <charset val="128"/>
      </rPr>
      <t>年</t>
    </r>
    <phoneticPr fontId="5"/>
  </si>
  <si>
    <r>
      <rPr>
        <sz val="10.5"/>
        <color indexed="9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31</t>
    </r>
    <r>
      <rPr>
        <sz val="10.5"/>
        <color indexed="9"/>
        <rFont val="ＭＳ 明朝"/>
        <family val="1"/>
        <charset val="128"/>
      </rPr>
      <t>年</t>
    </r>
    <phoneticPr fontId="5"/>
  </si>
  <si>
    <t>令和2年</t>
    <rPh sb="0" eb="1">
      <t>レイ</t>
    </rPh>
    <rPh sb="1" eb="2">
      <t>ワ</t>
    </rPh>
    <rPh sb="3" eb="4">
      <t>ネン</t>
    </rPh>
    <phoneticPr fontId="5"/>
  </si>
  <si>
    <t>総人口(A)</t>
    <phoneticPr fontId="5"/>
  </si>
  <si>
    <t>就学前児童人口(B)</t>
    <phoneticPr fontId="5"/>
  </si>
  <si>
    <r>
      <t>割合(B/A)</t>
    </r>
    <r>
      <rPr>
        <sz val="9"/>
        <rFont val="ＭＳ 明朝"/>
        <family val="1"/>
        <charset val="128"/>
      </rPr>
      <t>(％)</t>
    </r>
    <phoneticPr fontId="5"/>
  </si>
  <si>
    <t>０歳</t>
    <phoneticPr fontId="5"/>
  </si>
  <si>
    <t xml:space="preserve">※ 児童人口の児童とは、児童福祉法で満18歳に満たない者をいう｡ </t>
    <phoneticPr fontId="5"/>
  </si>
  <si>
    <t>総数</t>
    <phoneticPr fontId="14"/>
  </si>
  <si>
    <t>昭和31年8月</t>
    <phoneticPr fontId="5"/>
  </si>
  <si>
    <t>昭和51年5月</t>
    <phoneticPr fontId="5"/>
  </si>
  <si>
    <t>昭和38年9月</t>
    <phoneticPr fontId="5"/>
  </si>
  <si>
    <t>昭和49年8月</t>
    <phoneticPr fontId="5"/>
  </si>
  <si>
    <t>昭和52年4月</t>
    <phoneticPr fontId="5"/>
  </si>
  <si>
    <r>
      <t>東台</t>
    </r>
    <r>
      <rPr>
        <sz val="9"/>
        <rFont val="ＭＳ 明朝"/>
        <family val="1"/>
        <charset val="128"/>
      </rPr>
      <t>(公設民営)</t>
    </r>
    <phoneticPr fontId="5"/>
  </si>
  <si>
    <t>４歳</t>
    <phoneticPr fontId="5"/>
  </si>
  <si>
    <t>昭和53年5月</t>
    <phoneticPr fontId="5"/>
  </si>
  <si>
    <t>平成13年4月</t>
    <phoneticPr fontId="5"/>
  </si>
  <si>
    <t>ビーフェア北野けやきの里</t>
    <rPh sb="5" eb="7">
      <t>キタノ</t>
    </rPh>
    <rPh sb="11" eb="12">
      <t>サト</t>
    </rPh>
    <phoneticPr fontId="5"/>
  </si>
  <si>
    <t>令和2年4月</t>
    <rPh sb="0" eb="2">
      <t>レイワ</t>
    </rPh>
    <rPh sb="3" eb="4">
      <t>ネン</t>
    </rPh>
    <rPh sb="5" eb="6">
      <t>ガツ</t>
    </rPh>
    <phoneticPr fontId="5"/>
  </si>
  <si>
    <t>ポピンズナーサリースクール三鷹下連雀</t>
    <rPh sb="13" eb="15">
      <t>ミタカ</t>
    </rPh>
    <rPh sb="15" eb="18">
      <t>シモレンジャク</t>
    </rPh>
    <phoneticPr fontId="5"/>
  </si>
  <si>
    <t>みたかこころ保育園</t>
    <rPh sb="6" eb="9">
      <t>ホイクエン</t>
    </rPh>
    <phoneticPr fontId="5"/>
  </si>
  <si>
    <t>令和２年4月</t>
    <rPh sb="0" eb="2">
      <t>レイワ</t>
    </rPh>
    <rPh sb="3" eb="4">
      <t>ネン</t>
    </rPh>
    <rPh sb="5" eb="6">
      <t>ガツ</t>
    </rPh>
    <phoneticPr fontId="5"/>
  </si>
  <si>
    <t>Ｂ</t>
    <phoneticPr fontId="5"/>
  </si>
  <si>
    <t>Ａ</t>
    <phoneticPr fontId="5"/>
  </si>
  <si>
    <t>定員</t>
    <phoneticPr fontId="14"/>
  </si>
  <si>
    <t>１歳</t>
    <phoneticPr fontId="5"/>
  </si>
  <si>
    <t>２歳</t>
    <phoneticPr fontId="5"/>
  </si>
  <si>
    <t>85(3)</t>
    <phoneticPr fontId="5"/>
  </si>
  <si>
    <t>Ｃ</t>
    <phoneticPr fontId="5"/>
  </si>
  <si>
    <t>平成28</t>
    <phoneticPr fontId="5"/>
  </si>
  <si>
    <r>
      <rPr>
        <sz val="10.5"/>
        <color indexed="9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30</t>
    </r>
    <phoneticPr fontId="5"/>
  </si>
  <si>
    <r>
      <rPr>
        <sz val="10.5"/>
        <color indexed="9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31</t>
    </r>
    <phoneticPr fontId="5"/>
  </si>
  <si>
    <t>令和 2</t>
    <rPh sb="0" eb="1">
      <t>レイ</t>
    </rPh>
    <rPh sb="1" eb="2">
      <t>ワ</t>
    </rPh>
    <phoneticPr fontId="5"/>
  </si>
  <si>
    <t>各年4月1日</t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</si>
  <si>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31</t>
    </r>
    <r>
      <rPr>
        <sz val="10.5"/>
        <color theme="0"/>
        <rFont val="ＭＳ 明朝"/>
        <family val="1"/>
        <charset val="128"/>
      </rPr>
      <t>年</t>
    </r>
    <phoneticPr fontId="5"/>
  </si>
  <si>
    <t>二小学童保育所Ａ</t>
    <phoneticPr fontId="5"/>
  </si>
  <si>
    <t>二小学童保育所Ｂ</t>
    <phoneticPr fontId="5"/>
  </si>
  <si>
    <t>三小学童保育所Ａ</t>
    <phoneticPr fontId="5"/>
  </si>
  <si>
    <t>三小学童保育所Ｂ</t>
    <phoneticPr fontId="5"/>
  </si>
  <si>
    <t>四小学童保育所Ａ</t>
    <phoneticPr fontId="5"/>
  </si>
  <si>
    <t>四小学童保育所Ｂ</t>
    <phoneticPr fontId="5"/>
  </si>
  <si>
    <t>-</t>
    <phoneticPr fontId="5"/>
  </si>
  <si>
    <t>五小学童保育所Ａ</t>
    <phoneticPr fontId="5"/>
  </si>
  <si>
    <t>五小学童保育所Ｂ</t>
    <phoneticPr fontId="5"/>
  </si>
  <si>
    <t>六小学童保育所Ａ</t>
    <phoneticPr fontId="5"/>
  </si>
  <si>
    <t xml:space="preserve"> 六小学童保育所Ｂ </t>
    <phoneticPr fontId="5"/>
  </si>
  <si>
    <r>
      <t>七小学童保育所Ｂ</t>
    </r>
    <r>
      <rPr>
        <sz val="9"/>
        <color theme="1"/>
        <rFont val="ＭＳ 明朝"/>
        <family val="1"/>
        <charset val="128"/>
      </rPr>
      <t xml:space="preserve">  </t>
    </r>
    <phoneticPr fontId="5"/>
  </si>
  <si>
    <t>高山小学童保育所Ａ</t>
    <phoneticPr fontId="5"/>
  </si>
  <si>
    <t>高山小学童保育所Ｂ</t>
    <phoneticPr fontId="5"/>
  </si>
  <si>
    <t>南浦小学童保育所Ｂ</t>
    <phoneticPr fontId="5"/>
  </si>
  <si>
    <t>中原小学童保育所Ａ</t>
    <phoneticPr fontId="5"/>
  </si>
  <si>
    <t>中原小学童保育所Ｂ</t>
    <phoneticPr fontId="5"/>
  </si>
  <si>
    <t>北野小学童保育所Ａ</t>
    <phoneticPr fontId="5"/>
  </si>
  <si>
    <t>北野小学童保育所Ｂ</t>
    <phoneticPr fontId="5"/>
  </si>
  <si>
    <t>井口小学童保育所Ａ</t>
    <phoneticPr fontId="5"/>
  </si>
  <si>
    <t>井口小学童保育所Ｂ</t>
    <phoneticPr fontId="5"/>
  </si>
  <si>
    <t>東台小学童保育所Ａ</t>
    <phoneticPr fontId="5"/>
  </si>
  <si>
    <t>東台小学童保育所Ｂ</t>
    <phoneticPr fontId="5"/>
  </si>
  <si>
    <t>注4)</t>
    <rPh sb="0" eb="1">
      <t>チュウ</t>
    </rPh>
    <phoneticPr fontId="5"/>
  </si>
  <si>
    <t>下連雀こでまり学童保育所</t>
    <rPh sb="0" eb="3">
      <t>シモレンジャク</t>
    </rPh>
    <rPh sb="7" eb="9">
      <t>ガクドウ</t>
    </rPh>
    <rPh sb="9" eb="11">
      <t>ホイク</t>
    </rPh>
    <rPh sb="11" eb="12">
      <t>ジョ</t>
    </rPh>
    <phoneticPr fontId="5"/>
  </si>
  <si>
    <t>注1）令和元年4月に新設した学童保育所</t>
    <rPh sb="0" eb="1">
      <t>チュウ</t>
    </rPh>
    <rPh sb="3" eb="5">
      <t>レイワ</t>
    </rPh>
    <rPh sb="5" eb="7">
      <t>ガンネン</t>
    </rPh>
    <rPh sb="8" eb="9">
      <t>ガツ</t>
    </rPh>
    <rPh sb="10" eb="12">
      <t>シンセツ</t>
    </rPh>
    <rPh sb="14" eb="16">
      <t>ガクドウ</t>
    </rPh>
    <rPh sb="16" eb="18">
      <t>ホイク</t>
    </rPh>
    <rPh sb="18" eb="19">
      <t>ジョ</t>
    </rPh>
    <phoneticPr fontId="5"/>
  </si>
  <si>
    <t>注2) 平成28年度中に分設した学童保育所</t>
    <rPh sb="0" eb="1">
      <t>チュウ</t>
    </rPh>
    <rPh sb="4" eb="6">
      <t>ヘイセイ</t>
    </rPh>
    <rPh sb="8" eb="10">
      <t>ネンド</t>
    </rPh>
    <rPh sb="10" eb="11">
      <t>チュウ</t>
    </rPh>
    <rPh sb="12" eb="13">
      <t>ブン</t>
    </rPh>
    <rPh sb="13" eb="14">
      <t>セツ</t>
    </rPh>
    <rPh sb="16" eb="18">
      <t>ガクドウ</t>
    </rPh>
    <rPh sb="18" eb="20">
      <t>ホイク</t>
    </rPh>
    <rPh sb="20" eb="21">
      <t>ショ</t>
    </rPh>
    <phoneticPr fontId="5"/>
  </si>
  <si>
    <t>注3) 平成29年4月に新設した学童保育所</t>
    <rPh sb="0" eb="1">
      <t>チュウ</t>
    </rPh>
    <rPh sb="4" eb="6">
      <t>ヘイセイ</t>
    </rPh>
    <rPh sb="8" eb="9">
      <t>ネン</t>
    </rPh>
    <rPh sb="10" eb="11">
      <t>ガツ</t>
    </rPh>
    <rPh sb="12" eb="14">
      <t>シンセツ</t>
    </rPh>
    <rPh sb="16" eb="18">
      <t>ガクドウ</t>
    </rPh>
    <rPh sb="18" eb="20">
      <t>ホイク</t>
    </rPh>
    <rPh sb="20" eb="21">
      <t>ショ</t>
    </rPh>
    <phoneticPr fontId="5"/>
  </si>
  <si>
    <t>注4) 平成29年2月に新設した学童保育所</t>
    <rPh sb="0" eb="1">
      <t>チュウ</t>
    </rPh>
    <rPh sb="4" eb="6">
      <t>ヘイセイ</t>
    </rPh>
    <rPh sb="8" eb="9">
      <t>ネン</t>
    </rPh>
    <rPh sb="10" eb="11">
      <t>ガツ</t>
    </rPh>
    <rPh sb="12" eb="14">
      <t>シンセツ</t>
    </rPh>
    <rPh sb="16" eb="18">
      <t>ガクドウ</t>
    </rPh>
    <rPh sb="18" eb="20">
      <t>ホイク</t>
    </rPh>
    <rPh sb="20" eb="21">
      <t>ショ</t>
    </rPh>
    <phoneticPr fontId="5"/>
  </si>
  <si>
    <t>平成28</t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</si>
  <si>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29</t>
    </r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</si>
  <si>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30</t>
    </r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</si>
  <si>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31</t>
    </r>
    <phoneticPr fontId="5"/>
  </si>
  <si>
    <t>平成27</t>
    <phoneticPr fontId="1"/>
  </si>
  <si>
    <t>令和元</t>
    <rPh sb="0" eb="1">
      <t>レイ</t>
    </rPh>
    <rPh sb="1" eb="2">
      <t>ワ</t>
    </rPh>
    <rPh sb="2" eb="3">
      <t>ガン</t>
    </rPh>
    <phoneticPr fontId="1"/>
  </si>
  <si>
    <t>平成27</t>
    <phoneticPr fontId="1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</si>
  <si>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28</t>
    </r>
    <phoneticPr fontId="1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</si>
  <si>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29</t>
    </r>
    <phoneticPr fontId="1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</si>
  <si>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30</t>
    </r>
    <phoneticPr fontId="1"/>
  </si>
  <si>
    <t>※ 母子及び父子福祉資金・女性福祉資金の貸付事務は市で行っているが、貸付金は、都費会計から支出している。</t>
    <phoneticPr fontId="1"/>
  </si>
  <si>
    <t>各年1月1日</t>
    <phoneticPr fontId="5"/>
  </si>
  <si>
    <t>資料：市民部市民課</t>
    <phoneticPr fontId="5"/>
  </si>
  <si>
    <t>平成27年度</t>
    <phoneticPr fontId="5"/>
  </si>
  <si>
    <t>令和元年度</t>
    <rPh sb="0" eb="2">
      <t>レイワ</t>
    </rPh>
    <rPh sb="2" eb="4">
      <t>ガンネン</t>
    </rPh>
    <rPh sb="4" eb="5">
      <t>ド</t>
    </rPh>
    <phoneticPr fontId="5"/>
  </si>
  <si>
    <t>区分</t>
    <phoneticPr fontId="5"/>
  </si>
  <si>
    <t>平成27年度</t>
    <phoneticPr fontId="5"/>
  </si>
  <si>
    <t>資料：健康福祉部高齢者支援課</t>
    <phoneticPr fontId="5"/>
  </si>
  <si>
    <t>平成27年度</t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</si>
  <si>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28</t>
    </r>
    <r>
      <rPr>
        <sz val="10.5"/>
        <color theme="0"/>
        <rFont val="ＭＳ 明朝"/>
        <family val="1"/>
        <charset val="128"/>
      </rPr>
      <t>年度</t>
    </r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</si>
  <si>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29</t>
    </r>
    <r>
      <rPr>
        <sz val="10.5"/>
        <color theme="0"/>
        <rFont val="ＭＳ 明朝"/>
        <family val="1"/>
        <charset val="128"/>
      </rPr>
      <t>年度</t>
    </r>
    <phoneticPr fontId="5"/>
  </si>
  <si>
    <r>
      <t>平成</t>
    </r>
    <r>
      <rPr>
        <sz val="10.5"/>
        <rFont val="ＭＳ 明朝"/>
        <family val="1"/>
        <charset val="128"/>
      </rPr>
      <t>30</t>
    </r>
    <r>
      <rPr>
        <sz val="10.5"/>
        <color theme="0"/>
        <rFont val="ＭＳ 明朝"/>
        <family val="1"/>
        <charset val="128"/>
      </rPr>
      <t>年度</t>
    </r>
    <phoneticPr fontId="5"/>
  </si>
  <si>
    <t>令和元年度</t>
    <rPh sb="0" eb="1">
      <t>レイ</t>
    </rPh>
    <rPh sb="1" eb="2">
      <t>ワ</t>
    </rPh>
    <rPh sb="2" eb="3">
      <t>ガン</t>
    </rPh>
    <rPh sb="3" eb="5">
      <t>ネンド</t>
    </rPh>
    <phoneticPr fontId="5"/>
  </si>
  <si>
    <t xml:space="preserve">単位：人                                                                            </t>
    <phoneticPr fontId="5"/>
  </si>
  <si>
    <t>各年3月31日</t>
    <phoneticPr fontId="5"/>
  </si>
  <si>
    <t>視覚</t>
    <phoneticPr fontId="5"/>
  </si>
  <si>
    <t>聴覚</t>
    <phoneticPr fontId="5"/>
  </si>
  <si>
    <t>肢体</t>
    <phoneticPr fontId="5"/>
  </si>
  <si>
    <t>内部</t>
    <phoneticPr fontId="5"/>
  </si>
  <si>
    <t>18歳
以上</t>
    <phoneticPr fontId="5"/>
  </si>
  <si>
    <t>18歳
未満</t>
    <phoneticPr fontId="5"/>
  </si>
  <si>
    <t>18歳
以上</t>
    <phoneticPr fontId="5"/>
  </si>
  <si>
    <t>18歳
未満</t>
    <phoneticPr fontId="5"/>
  </si>
  <si>
    <t>18歳
以上</t>
    <phoneticPr fontId="5"/>
  </si>
  <si>
    <t>平成28</t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</si>
  <si>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29</t>
    </r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</si>
  <si>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30</t>
    </r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</si>
  <si>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31</t>
    </r>
    <phoneticPr fontId="5"/>
  </si>
  <si>
    <t xml:space="preserve">単位：人                                                                               </t>
    <phoneticPr fontId="5"/>
  </si>
  <si>
    <t>総数</t>
    <phoneticPr fontId="5"/>
  </si>
  <si>
    <t>視覚</t>
    <phoneticPr fontId="5"/>
  </si>
  <si>
    <t>聴覚</t>
    <phoneticPr fontId="5"/>
  </si>
  <si>
    <t>肢体</t>
    <phoneticPr fontId="5"/>
  </si>
  <si>
    <t xml:space="preserve">内部 </t>
    <phoneticPr fontId="5"/>
  </si>
  <si>
    <t>18歳
以上</t>
    <phoneticPr fontId="5"/>
  </si>
  <si>
    <t>-</t>
    <phoneticPr fontId="5"/>
  </si>
  <si>
    <t>-</t>
    <phoneticPr fontId="5"/>
  </si>
  <si>
    <t xml:space="preserve">単位：人                                                                </t>
    <phoneticPr fontId="5"/>
  </si>
  <si>
    <t>12～14</t>
    <phoneticPr fontId="5"/>
  </si>
  <si>
    <t>15～17</t>
    <phoneticPr fontId="5"/>
  </si>
  <si>
    <t>平成28</t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</si>
  <si>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31</t>
    </r>
    <phoneticPr fontId="5"/>
  </si>
  <si>
    <t xml:space="preserve">単位：人                                                                                    </t>
    <phoneticPr fontId="5"/>
  </si>
  <si>
    <t>各年3月31日</t>
    <phoneticPr fontId="5"/>
  </si>
  <si>
    <t>１度</t>
    <phoneticPr fontId="5"/>
  </si>
  <si>
    <t>２度</t>
    <phoneticPr fontId="5"/>
  </si>
  <si>
    <t>３度</t>
    <phoneticPr fontId="5"/>
  </si>
  <si>
    <t>４度</t>
    <phoneticPr fontId="5"/>
  </si>
  <si>
    <t>18歳
未満</t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</si>
  <si>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30</t>
    </r>
    <phoneticPr fontId="5"/>
  </si>
  <si>
    <t xml:space="preserve">単位：人                                                                  </t>
    <phoneticPr fontId="5"/>
  </si>
  <si>
    <t>0～2歳</t>
    <phoneticPr fontId="5"/>
  </si>
  <si>
    <t xml:space="preserve">単位：人                                                                                    </t>
    <phoneticPr fontId="5"/>
  </si>
  <si>
    <t>各年3月31日</t>
    <phoneticPr fontId="5"/>
  </si>
  <si>
    <t>平成28年</t>
    <phoneticPr fontId="5"/>
  </si>
  <si>
    <t xml:space="preserve"> 令和2年</t>
    <rPh sb="1" eb="2">
      <t>レイ</t>
    </rPh>
    <rPh sb="2" eb="3">
      <t>ワ</t>
    </rPh>
    <rPh sb="4" eb="5">
      <t>ネン</t>
    </rPh>
    <phoneticPr fontId="5"/>
  </si>
  <si>
    <t>資料：健康福祉部障がい者支援課</t>
    <phoneticPr fontId="5"/>
  </si>
  <si>
    <t>-</t>
    <phoneticPr fontId="5"/>
  </si>
  <si>
    <t xml:space="preserve">※　年齢区分は平成31年4月1日を基準日とする年齢による。       </t>
    <rPh sb="23" eb="25">
      <t>ネンレイ</t>
    </rPh>
    <phoneticPr fontId="5"/>
  </si>
  <si>
    <t>令和元年度</t>
    <rPh sb="0" eb="1">
      <t>レイ</t>
    </rPh>
    <rPh sb="1" eb="2">
      <t>ワ</t>
    </rPh>
    <rPh sb="2" eb="3">
      <t>ガン</t>
    </rPh>
    <phoneticPr fontId="5"/>
  </si>
  <si>
    <t>各年1月1日</t>
    <phoneticPr fontId="5"/>
  </si>
  <si>
    <t>１世帯あたり
被保険者数</t>
    <phoneticPr fontId="5"/>
  </si>
  <si>
    <t>人口</t>
    <phoneticPr fontId="5"/>
  </si>
  <si>
    <t>世帯</t>
    <phoneticPr fontId="5"/>
  </si>
  <si>
    <t>％</t>
    <phoneticPr fontId="5"/>
  </si>
  <si>
    <t>平成28</t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</si>
  <si>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31</t>
    </r>
    <phoneticPr fontId="5"/>
  </si>
  <si>
    <t>単位：金額＝千円</t>
    <phoneticPr fontId="5"/>
  </si>
  <si>
    <t>出産育児    一時金等</t>
    <phoneticPr fontId="5"/>
  </si>
  <si>
    <t>件数</t>
    <phoneticPr fontId="5"/>
  </si>
  <si>
    <t>件数</t>
    <phoneticPr fontId="5"/>
  </si>
  <si>
    <t>件数</t>
    <phoneticPr fontId="5"/>
  </si>
  <si>
    <t>令和元年度</t>
    <rPh sb="0" eb="2">
      <t>レイワ</t>
    </rPh>
    <rPh sb="2" eb="4">
      <t>ガンネン</t>
    </rPh>
    <rPh sb="3" eb="5">
      <t>ネンド</t>
    </rPh>
    <phoneticPr fontId="5"/>
  </si>
  <si>
    <t>件数</t>
    <phoneticPr fontId="5"/>
  </si>
  <si>
    <t>資料：市民部保険課</t>
    <phoneticPr fontId="5"/>
  </si>
  <si>
    <t>一般</t>
    <phoneticPr fontId="5"/>
  </si>
  <si>
    <t>各年1月1日</t>
    <phoneticPr fontId="5"/>
  </si>
  <si>
    <t>被保険者数(B)</t>
    <phoneticPr fontId="5"/>
  </si>
  <si>
    <t>加入割合(B/A)</t>
    <phoneticPr fontId="5"/>
  </si>
  <si>
    <t>人</t>
    <phoneticPr fontId="5"/>
  </si>
  <si>
    <t>％</t>
    <phoneticPr fontId="5"/>
  </si>
  <si>
    <t>第１号
(A)</t>
    <phoneticPr fontId="5"/>
  </si>
  <si>
    <t>任意加入
(B)</t>
    <phoneticPr fontId="5"/>
  </si>
  <si>
    <t>合計
(A)+(B)</t>
    <phoneticPr fontId="5"/>
  </si>
  <si>
    <t>保険料免除</t>
    <phoneticPr fontId="5"/>
  </si>
  <si>
    <t>免除率　　　　　　　　　　　(C)/(A)</t>
    <phoneticPr fontId="5"/>
  </si>
  <si>
    <t>(C)</t>
    <phoneticPr fontId="5"/>
  </si>
  <si>
    <t>％</t>
    <phoneticPr fontId="5"/>
  </si>
  <si>
    <t>平成27</t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</si>
  <si>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28</t>
    </r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</si>
  <si>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29</t>
    </r>
    <phoneticPr fontId="5"/>
  </si>
  <si>
    <t xml:space="preserve"> </t>
    <phoneticPr fontId="5"/>
  </si>
  <si>
    <t xml:space="preserve">  </t>
    <phoneticPr fontId="5"/>
  </si>
  <si>
    <t>老齢
基礎</t>
    <phoneticPr fontId="5"/>
  </si>
  <si>
    <t>遺族
基礎</t>
    <phoneticPr fontId="5"/>
  </si>
  <si>
    <t>平成27</t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</si>
  <si>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28</t>
    </r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</si>
  <si>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29</t>
    </r>
    <phoneticPr fontId="5"/>
  </si>
  <si>
    <t xml:space="preserve">単位：人                                      </t>
    <phoneticPr fontId="5"/>
  </si>
  <si>
    <t>平成27</t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</si>
  <si>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29</t>
    </r>
    <phoneticPr fontId="5"/>
  </si>
  <si>
    <t>資料：健康福祉部介護保険課</t>
    <rPh sb="3" eb="5">
      <t>ケンコウ</t>
    </rPh>
    <rPh sb="5" eb="7">
      <t>フクシ</t>
    </rPh>
    <rPh sb="7" eb="8">
      <t>ブ</t>
    </rPh>
    <rPh sb="8" eb="10">
      <t>カイゴ</t>
    </rPh>
    <rPh sb="10" eb="12">
      <t>ホケン</t>
    </rPh>
    <rPh sb="12" eb="13">
      <t>カ</t>
    </rPh>
    <phoneticPr fontId="5"/>
  </si>
  <si>
    <t>要介護１</t>
    <phoneticPr fontId="5"/>
  </si>
  <si>
    <t>要介護２</t>
    <phoneticPr fontId="5"/>
  </si>
  <si>
    <t>要介護３</t>
    <phoneticPr fontId="5"/>
  </si>
  <si>
    <t>要介護４</t>
    <phoneticPr fontId="5"/>
  </si>
  <si>
    <t>要介護５</t>
    <phoneticPr fontId="5"/>
  </si>
  <si>
    <t>平成28</t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</si>
  <si>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30</t>
    </r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</si>
  <si>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31</t>
    </r>
    <phoneticPr fontId="5"/>
  </si>
  <si>
    <t>資料：健康福祉部介護保険課</t>
    <rPh sb="0" eb="2">
      <t>シリョウ</t>
    </rPh>
    <rPh sb="3" eb="5">
      <t>ケンコウ</t>
    </rPh>
    <rPh sb="5" eb="7">
      <t>フクシ</t>
    </rPh>
    <rPh sb="7" eb="8">
      <t>ブ</t>
    </rPh>
    <rPh sb="8" eb="10">
      <t>カイゴ</t>
    </rPh>
    <rPh sb="10" eb="12">
      <t>ホケン</t>
    </rPh>
    <rPh sb="12" eb="13">
      <t>カ</t>
    </rPh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</si>
  <si>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29</t>
    </r>
    <phoneticPr fontId="5"/>
  </si>
  <si>
    <r>
      <t>平成</t>
    </r>
    <r>
      <rPr>
        <sz val="10.5"/>
        <rFont val="ＭＳ 明朝"/>
        <family val="1"/>
        <charset val="128"/>
      </rPr>
      <t>30</t>
    </r>
    <phoneticPr fontId="5"/>
  </si>
  <si>
    <r>
      <t>平成</t>
    </r>
    <r>
      <rPr>
        <sz val="10.5"/>
        <rFont val="ＭＳ 明朝"/>
        <family val="1"/>
        <charset val="128"/>
      </rPr>
      <t>31</t>
    </r>
    <phoneticPr fontId="5"/>
  </si>
  <si>
    <r>
      <rPr>
        <sz val="11"/>
        <color theme="0"/>
        <rFont val="ＭＳ 明朝"/>
        <family val="1"/>
        <charset val="128"/>
      </rPr>
      <t>平成</t>
    </r>
    <r>
      <rPr>
        <sz val="11"/>
        <rFont val="ＭＳ 明朝"/>
        <family val="1"/>
        <charset val="128"/>
      </rPr>
      <t>28</t>
    </r>
    <r>
      <rPr>
        <sz val="11"/>
        <color theme="0"/>
        <rFont val="ＭＳ 明朝"/>
        <family val="1"/>
        <charset val="128"/>
      </rPr>
      <t>年度</t>
    </r>
    <rPh sb="0" eb="2">
      <t>ヘイセイ</t>
    </rPh>
    <rPh sb="4" eb="6">
      <t>ネンド</t>
    </rPh>
    <phoneticPr fontId="5"/>
  </si>
  <si>
    <r>
      <rPr>
        <sz val="11"/>
        <color theme="0"/>
        <rFont val="ＭＳ 明朝"/>
        <family val="1"/>
        <charset val="128"/>
      </rPr>
      <t>平成</t>
    </r>
    <r>
      <rPr>
        <sz val="11"/>
        <rFont val="ＭＳ 明朝"/>
        <family val="1"/>
        <charset val="128"/>
      </rPr>
      <t>29</t>
    </r>
    <r>
      <rPr>
        <sz val="11"/>
        <color theme="0"/>
        <rFont val="ＭＳ 明朝"/>
        <family val="1"/>
        <charset val="128"/>
      </rPr>
      <t>年度</t>
    </r>
    <rPh sb="0" eb="2">
      <t>ヘイセイ</t>
    </rPh>
    <rPh sb="4" eb="6">
      <t>ネンド</t>
    </rPh>
    <phoneticPr fontId="5"/>
  </si>
  <si>
    <r>
      <t>平成</t>
    </r>
    <r>
      <rPr>
        <sz val="11"/>
        <rFont val="ＭＳ 明朝"/>
        <family val="1"/>
        <charset val="128"/>
      </rPr>
      <t>30</t>
    </r>
    <r>
      <rPr>
        <sz val="11"/>
        <color theme="0"/>
        <rFont val="ＭＳ 明朝"/>
        <family val="1"/>
        <charset val="128"/>
      </rPr>
      <t>年度</t>
    </r>
    <rPh sb="0" eb="2">
      <t>ヘイセイ</t>
    </rPh>
    <rPh sb="4" eb="6">
      <t>ネンド</t>
    </rPh>
    <phoneticPr fontId="5"/>
  </si>
  <si>
    <t>-</t>
    <phoneticPr fontId="5"/>
  </si>
  <si>
    <t>-</t>
    <phoneticPr fontId="5"/>
  </si>
  <si>
    <t>(10)　母子福祉資金及び父子福祉資金・女性福祉資金貸付状況</t>
    <rPh sb="7" eb="9">
      <t>フクシ</t>
    </rPh>
    <rPh sb="9" eb="11">
      <t>シキン</t>
    </rPh>
    <rPh sb="26" eb="28">
      <t>カシツケ</t>
    </rPh>
    <rPh sb="28" eb="30">
      <t>ジョウキョウ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</si>
</sst>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&quot;平成&quot;##"/>
    <numFmt numFmtId="177" formatCode="&quot;平成&quot;##&quot;年&quot;"/>
    <numFmt numFmtId="178" formatCode="0.0"/>
    <numFmt numFmtId="179" formatCode="&quot;平成&quot;##&quot;年度&quot;"/>
    <numFmt numFmtId="180" formatCode="#,##0.0;[Red]\-#,##0.0"/>
    <numFmt numFmtId="181" formatCode="#,##0.0"/>
    <numFmt numFmtId="182" formatCode="#,##0_);[Red]\(#,##0\)"/>
    <numFmt numFmtId="183" formatCode="0.000%"/>
    <numFmt numFmtId="184" formatCode="#,##0_ "/>
  </numFmts>
  <fonts count="39" x14ac:knownFonts="1">
    <font>
      <sz val="10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10.5"/>
      <name val="ＭＳ 明朝"/>
      <family val="1"/>
      <charset val="128"/>
    </font>
    <font>
      <sz val="11"/>
      <name val="ＭＳ Ｐゴシック"/>
      <family val="3"/>
      <charset val="128"/>
    </font>
    <font>
      <sz val="10.5"/>
      <color theme="1"/>
      <name val="ＭＳ 明朝"/>
      <family val="1"/>
      <charset val="128"/>
    </font>
    <font>
      <sz val="10.5"/>
      <name val="ＭＳ ゴシック"/>
      <family val="3"/>
      <charset val="128"/>
    </font>
    <font>
      <sz val="10.5"/>
      <color theme="1"/>
      <name val="ＭＳ ゴシック"/>
      <family val="3"/>
      <charset val="128"/>
    </font>
    <font>
      <sz val="9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10.5"/>
      <name val="ＭＳ Ｐゴシック"/>
      <family val="3"/>
      <charset val="128"/>
    </font>
    <font>
      <sz val="10.5"/>
      <color theme="0"/>
      <name val="ＭＳ 明朝"/>
      <family val="1"/>
      <charset val="128"/>
    </font>
    <font>
      <sz val="10.5"/>
      <color indexed="9"/>
      <name val="ＭＳ 明朝"/>
      <family val="1"/>
      <charset val="128"/>
    </font>
    <font>
      <sz val="10"/>
      <color indexed="8"/>
      <name val="ＭＳ Ｐゴシック"/>
      <family val="3"/>
      <charset val="128"/>
    </font>
    <font>
      <u/>
      <sz val="10.5"/>
      <name val="ＭＳ Ｐゴシック"/>
      <family val="3"/>
      <charset val="128"/>
    </font>
    <font>
      <sz val="11"/>
      <name val="ＭＳ Ｐゴシック"/>
      <family val="3"/>
      <charset val="128"/>
      <scheme val="major"/>
    </font>
    <font>
      <sz val="8"/>
      <name val="ＭＳ Ｐゴシック"/>
      <family val="3"/>
      <charset val="128"/>
    </font>
    <font>
      <sz val="10.5"/>
      <color theme="1"/>
      <name val="ＭＳ Ｐゴシック"/>
      <family val="3"/>
      <charset val="128"/>
    </font>
    <font>
      <sz val="9"/>
      <color rgb="FFFF0000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.5"/>
      <name val="ＭＳ 明朝"/>
      <family val="1"/>
      <charset val="128"/>
    </font>
    <font>
      <sz val="11"/>
      <name val="ＭＳ Ｐ明朝"/>
      <family val="1"/>
      <charset val="128"/>
    </font>
    <font>
      <sz val="11"/>
      <color indexed="9"/>
      <name val="ＭＳ Ｐゴシック"/>
      <family val="3"/>
      <charset val="128"/>
    </font>
    <font>
      <sz val="7"/>
      <name val="ＭＳ 明朝"/>
      <family val="1"/>
      <charset val="128"/>
    </font>
    <font>
      <sz val="11.5"/>
      <name val="ＭＳ ゴシック"/>
      <family val="3"/>
      <charset val="128"/>
    </font>
    <font>
      <sz val="11.5"/>
      <name val="ＭＳ 明朝"/>
      <family val="1"/>
      <charset val="128"/>
    </font>
    <font>
      <sz val="11"/>
      <color theme="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38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38" fontId="2" fillId="0" borderId="0" applyFont="0" applyFill="0" applyBorder="0" applyAlignment="0" applyProtection="0">
      <alignment vertical="center"/>
    </xf>
  </cellStyleXfs>
  <cellXfs count="805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right" vertical="center"/>
    </xf>
    <xf numFmtId="38" fontId="6" fillId="0" borderId="0" xfId="1" applyFont="1" applyBorder="1" applyAlignment="1">
      <alignment horizontal="right" vertical="center"/>
    </xf>
    <xf numFmtId="38" fontId="6" fillId="0" borderId="0" xfId="1" applyFont="1" applyBorder="1" applyAlignme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38" fontId="6" fillId="0" borderId="0" xfId="1" applyFont="1" applyFill="1" applyBorder="1" applyAlignment="1">
      <alignment horizontal="right" vertical="center"/>
    </xf>
    <xf numFmtId="0" fontId="4" fillId="0" borderId="11" xfId="0" applyFont="1" applyBorder="1" applyAlignment="1">
      <alignment horizontal="left" vertical="center"/>
    </xf>
    <xf numFmtId="0" fontId="4" fillId="0" borderId="0" xfId="0" applyFont="1" applyBorder="1" applyAlignment="1">
      <alignment horizontal="right" vertical="center"/>
    </xf>
    <xf numFmtId="0" fontId="9" fillId="0" borderId="3" xfId="0" applyFont="1" applyBorder="1" applyAlignment="1">
      <alignment horizontal="center" vertical="center"/>
    </xf>
    <xf numFmtId="3" fontId="9" fillId="0" borderId="5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4" fillId="0" borderId="11" xfId="0" applyFont="1" applyBorder="1" applyAlignment="1">
      <alignment horizontal="justify" vertical="center"/>
    </xf>
    <xf numFmtId="0" fontId="11" fillId="0" borderId="0" xfId="0" applyFont="1" applyAlignment="1">
      <alignment vertical="center"/>
    </xf>
    <xf numFmtId="0" fontId="4" fillId="0" borderId="0" xfId="3" applyFont="1" applyAlignment="1">
      <alignment vertical="center"/>
    </xf>
    <xf numFmtId="0" fontId="4" fillId="0" borderId="0" xfId="3" applyFont="1" applyBorder="1" applyAlignment="1">
      <alignment horizontal="right" vertical="center"/>
    </xf>
    <xf numFmtId="0" fontId="11" fillId="0" borderId="0" xfId="3" applyFont="1" applyAlignment="1">
      <alignment vertical="center"/>
    </xf>
    <xf numFmtId="0" fontId="4" fillId="0" borderId="0" xfId="3" applyFont="1" applyFill="1" applyBorder="1" applyAlignment="1">
      <alignment horizontal="right" vertical="center"/>
    </xf>
    <xf numFmtId="3" fontId="6" fillId="0" borderId="22" xfId="3" applyNumberFormat="1" applyFont="1" applyBorder="1"/>
    <xf numFmtId="3" fontId="6" fillId="0" borderId="0" xfId="3" applyNumberFormat="1" applyFont="1"/>
    <xf numFmtId="3" fontId="6" fillId="0" borderId="0" xfId="3" applyNumberFormat="1" applyFont="1" applyFill="1"/>
    <xf numFmtId="3" fontId="6" fillId="0" borderId="0" xfId="3" applyNumberFormat="1" applyFont="1" applyBorder="1"/>
    <xf numFmtId="178" fontId="6" fillId="0" borderId="0" xfId="3" applyNumberFormat="1" applyFont="1" applyFill="1" applyBorder="1" applyAlignment="1">
      <alignment horizontal="right" vertical="center"/>
    </xf>
    <xf numFmtId="0" fontId="6" fillId="0" borderId="24" xfId="3" applyNumberFormat="1" applyFont="1" applyBorder="1" applyAlignment="1">
      <alignment horizontal="center" vertical="center"/>
    </xf>
    <xf numFmtId="38" fontId="6" fillId="0" borderId="0" xfId="1" applyFont="1" applyAlignment="1"/>
    <xf numFmtId="38" fontId="6" fillId="0" borderId="0" xfId="1" applyFont="1" applyFill="1" applyAlignment="1"/>
    <xf numFmtId="49" fontId="6" fillId="0" borderId="12" xfId="3" applyNumberFormat="1" applyFont="1" applyBorder="1" applyAlignment="1">
      <alignment horizontal="center" vertical="center"/>
    </xf>
    <xf numFmtId="49" fontId="6" fillId="0" borderId="25" xfId="3" applyNumberFormat="1" applyFont="1" applyBorder="1" applyAlignment="1">
      <alignment horizontal="center" vertical="center"/>
    </xf>
    <xf numFmtId="38" fontId="6" fillId="0" borderId="1" xfId="1" applyFont="1" applyBorder="1" applyAlignment="1"/>
    <xf numFmtId="38" fontId="6" fillId="0" borderId="1" xfId="1" applyFont="1" applyFill="1" applyBorder="1" applyAlignment="1"/>
    <xf numFmtId="0" fontId="4" fillId="0" borderId="0" xfId="3" applyFont="1" applyAlignment="1">
      <alignment horizontal="left" vertical="center"/>
    </xf>
    <xf numFmtId="0" fontId="4" fillId="0" borderId="0" xfId="3" applyFont="1" applyAlignment="1">
      <alignment horizontal="justify" vertical="center"/>
    </xf>
    <xf numFmtId="0" fontId="4" fillId="0" borderId="0" xfId="3" applyFont="1" applyFill="1" applyAlignment="1">
      <alignment horizontal="justify" vertical="center"/>
    </xf>
    <xf numFmtId="0" fontId="4" fillId="0" borderId="0" xfId="3" applyFont="1" applyFill="1" applyAlignment="1">
      <alignment horizontal="right" vertical="center"/>
    </xf>
    <xf numFmtId="0" fontId="7" fillId="0" borderId="0" xfId="3" applyAlignment="1">
      <alignment vertical="center"/>
    </xf>
    <xf numFmtId="0" fontId="7" fillId="0" borderId="0" xfId="3" applyFill="1" applyAlignment="1">
      <alignment vertical="center"/>
    </xf>
    <xf numFmtId="0" fontId="4" fillId="0" borderId="0" xfId="4" applyFont="1" applyAlignment="1">
      <alignment horizontal="left" vertical="center"/>
    </xf>
    <xf numFmtId="58" fontId="4" fillId="0" borderId="0" xfId="4" applyNumberFormat="1" applyFont="1" applyAlignment="1">
      <alignment horizontal="right" vertical="center"/>
    </xf>
    <xf numFmtId="0" fontId="9" fillId="0" borderId="15" xfId="4" applyFont="1" applyFill="1" applyBorder="1" applyAlignment="1">
      <alignment horizontal="center" vertical="center"/>
    </xf>
    <xf numFmtId="0" fontId="6" fillId="0" borderId="14" xfId="4" applyFont="1" applyFill="1" applyBorder="1" applyAlignment="1">
      <alignment horizontal="center" vertical="center"/>
    </xf>
    <xf numFmtId="0" fontId="6" fillId="0" borderId="13" xfId="4" applyFont="1" applyFill="1" applyBorder="1" applyAlignment="1">
      <alignment horizontal="center" vertical="center"/>
    </xf>
    <xf numFmtId="0" fontId="9" fillId="0" borderId="0" xfId="4" applyFont="1" applyFill="1" applyAlignment="1">
      <alignment horizontal="center" vertical="center"/>
    </xf>
    <xf numFmtId="0" fontId="9" fillId="0" borderId="12" xfId="4" applyFont="1" applyFill="1" applyBorder="1" applyAlignment="1">
      <alignment horizontal="center" vertical="center"/>
    </xf>
    <xf numFmtId="38" fontId="9" fillId="0" borderId="0" xfId="5" applyFont="1" applyFill="1" applyAlignment="1">
      <alignment horizontal="right" vertical="center"/>
    </xf>
    <xf numFmtId="0" fontId="6" fillId="0" borderId="0" xfId="4" applyFont="1" applyFill="1" applyAlignment="1">
      <alignment horizontal="left" vertical="center"/>
    </xf>
    <xf numFmtId="0" fontId="6" fillId="0" borderId="12" xfId="4" applyFont="1" applyFill="1" applyBorder="1" applyAlignment="1">
      <alignment horizontal="center" vertical="center"/>
    </xf>
    <xf numFmtId="38" fontId="6" fillId="0" borderId="0" xfId="5" applyFont="1" applyFill="1" applyAlignment="1">
      <alignment horizontal="right" vertical="center"/>
    </xf>
    <xf numFmtId="0" fontId="6" fillId="0" borderId="4" xfId="4" applyFont="1" applyFill="1" applyBorder="1" applyAlignment="1">
      <alignment horizontal="left" vertical="center"/>
    </xf>
    <xf numFmtId="0" fontId="6" fillId="0" borderId="4" xfId="4" applyFont="1" applyFill="1" applyBorder="1" applyAlignment="1">
      <alignment horizontal="center" vertical="center"/>
    </xf>
    <xf numFmtId="0" fontId="6" fillId="0" borderId="0" xfId="4" applyFont="1" applyFill="1" applyBorder="1" applyAlignment="1">
      <alignment horizontal="left" vertical="center"/>
    </xf>
    <xf numFmtId="38" fontId="9" fillId="0" borderId="5" xfId="5" applyFont="1" applyFill="1" applyBorder="1" applyAlignment="1">
      <alignment horizontal="right" vertical="center"/>
    </xf>
    <xf numFmtId="38" fontId="6" fillId="0" borderId="0" xfId="5" applyFont="1" applyFill="1" applyBorder="1" applyAlignment="1">
      <alignment horizontal="right" vertical="center"/>
    </xf>
    <xf numFmtId="0" fontId="6" fillId="0" borderId="1" xfId="4" applyFont="1" applyFill="1" applyBorder="1" applyAlignment="1">
      <alignment horizontal="left" vertical="center"/>
    </xf>
    <xf numFmtId="0" fontId="6" fillId="0" borderId="25" xfId="4" applyFont="1" applyFill="1" applyBorder="1" applyAlignment="1">
      <alignment horizontal="center" vertical="center"/>
    </xf>
    <xf numFmtId="38" fontId="9" fillId="0" borderId="7" xfId="5" applyFont="1" applyFill="1" applyBorder="1" applyAlignment="1">
      <alignment horizontal="right" vertical="center"/>
    </xf>
    <xf numFmtId="38" fontId="6" fillId="0" borderId="1" xfId="5" applyFont="1" applyFill="1" applyBorder="1" applyAlignment="1">
      <alignment horizontal="right" vertical="center"/>
    </xf>
    <xf numFmtId="0" fontId="4" fillId="0" borderId="0" xfId="4" applyFont="1" applyAlignment="1">
      <alignment horizontal="right" vertical="center"/>
    </xf>
    <xf numFmtId="0" fontId="4" fillId="0" borderId="0" xfId="4" applyFont="1" applyFill="1" applyBorder="1" applyAlignment="1">
      <alignment vertical="center"/>
    </xf>
    <xf numFmtId="0" fontId="11" fillId="0" borderId="0" xfId="4" applyFont="1" applyAlignment="1">
      <alignment vertical="center"/>
    </xf>
    <xf numFmtId="0" fontId="4" fillId="0" borderId="0" xfId="6" applyFont="1" applyAlignment="1">
      <alignment vertical="center"/>
    </xf>
    <xf numFmtId="0" fontId="9" fillId="0" borderId="21" xfId="6" applyFont="1" applyBorder="1" applyAlignment="1">
      <alignment horizontal="center" vertical="center"/>
    </xf>
    <xf numFmtId="0" fontId="6" fillId="0" borderId="14" xfId="6" applyFont="1" applyBorder="1" applyAlignment="1">
      <alignment horizontal="center" vertical="center"/>
    </xf>
    <xf numFmtId="0" fontId="6" fillId="0" borderId="13" xfId="6" applyFont="1" applyBorder="1" applyAlignment="1">
      <alignment horizontal="center" vertical="center"/>
    </xf>
    <xf numFmtId="0" fontId="6" fillId="0" borderId="27" xfId="6" applyFont="1" applyBorder="1" applyAlignment="1">
      <alignment horizontal="center" vertical="center"/>
    </xf>
    <xf numFmtId="0" fontId="6" fillId="0" borderId="12" xfId="6" applyFont="1" applyFill="1" applyBorder="1" applyAlignment="1">
      <alignment horizontal="center" vertical="center"/>
    </xf>
    <xf numFmtId="0" fontId="12" fillId="0" borderId="0" xfId="6" applyFont="1" applyFill="1" applyBorder="1" applyAlignment="1">
      <alignment vertical="center" shrinkToFit="1"/>
    </xf>
    <xf numFmtId="0" fontId="6" fillId="0" borderId="0" xfId="6" applyFont="1" applyFill="1" applyBorder="1" applyAlignment="1">
      <alignment horizontal="right" vertical="center"/>
    </xf>
    <xf numFmtId="0" fontId="4" fillId="0" borderId="0" xfId="6" applyFont="1" applyBorder="1" applyAlignment="1">
      <alignment horizontal="right" vertical="center" shrinkToFit="1"/>
    </xf>
    <xf numFmtId="0" fontId="12" fillId="0" borderId="1" xfId="4" applyFont="1" applyFill="1" applyBorder="1" applyAlignment="1">
      <alignment vertical="center" wrapText="1"/>
    </xf>
    <xf numFmtId="0" fontId="4" fillId="0" borderId="1" xfId="4" applyFont="1" applyFill="1" applyBorder="1" applyAlignment="1">
      <alignment horizontal="right" vertical="center" wrapText="1"/>
    </xf>
    <xf numFmtId="38" fontId="6" fillId="0" borderId="1" xfId="1" applyFont="1" applyBorder="1" applyAlignment="1">
      <alignment horizontal="right" vertical="center"/>
    </xf>
    <xf numFmtId="0" fontId="4" fillId="0" borderId="0" xfId="6" applyFont="1" applyAlignment="1">
      <alignment horizontal="left" vertical="center"/>
    </xf>
    <xf numFmtId="0" fontId="7" fillId="0" borderId="0" xfId="6" applyFont="1" applyAlignment="1">
      <alignment vertical="center"/>
    </xf>
    <xf numFmtId="0" fontId="7" fillId="0" borderId="0" xfId="6" applyAlignment="1">
      <alignment vertical="center"/>
    </xf>
    <xf numFmtId="0" fontId="4" fillId="0" borderId="0" xfId="6" applyFont="1" applyAlignment="1">
      <alignment horizontal="right" vertical="center"/>
    </xf>
    <xf numFmtId="0" fontId="7" fillId="0" borderId="0" xfId="6"/>
    <xf numFmtId="0" fontId="4" fillId="0" borderId="0" xfId="6" applyFont="1" applyFill="1" applyAlignment="1">
      <alignment vertical="center"/>
    </xf>
    <xf numFmtId="0" fontId="9" fillId="0" borderId="21" xfId="6" applyFont="1" applyFill="1" applyBorder="1" applyAlignment="1">
      <alignment horizontal="center" vertical="center"/>
    </xf>
    <xf numFmtId="0" fontId="6" fillId="0" borderId="14" xfId="6" applyFont="1" applyFill="1" applyBorder="1" applyAlignment="1">
      <alignment horizontal="center" vertical="center"/>
    </xf>
    <xf numFmtId="0" fontId="6" fillId="0" borderId="13" xfId="6" applyFont="1" applyFill="1" applyBorder="1" applyAlignment="1">
      <alignment horizontal="center" vertical="center"/>
    </xf>
    <xf numFmtId="0" fontId="6" fillId="0" borderId="27" xfId="6" applyFont="1" applyFill="1" applyBorder="1" applyAlignment="1">
      <alignment horizontal="center" vertical="center"/>
    </xf>
    <xf numFmtId="0" fontId="6" fillId="0" borderId="12" xfId="6" applyFont="1" applyFill="1" applyBorder="1" applyAlignment="1">
      <alignment horizontal="left" vertical="center"/>
    </xf>
    <xf numFmtId="0" fontId="9" fillId="0" borderId="30" xfId="6" applyFont="1" applyFill="1" applyBorder="1" applyAlignment="1">
      <alignment horizontal="right" vertical="center"/>
    </xf>
    <xf numFmtId="0" fontId="6" fillId="0" borderId="0" xfId="6" applyFont="1" applyFill="1" applyAlignment="1">
      <alignment vertical="center" shrinkToFit="1"/>
    </xf>
    <xf numFmtId="0" fontId="9" fillId="0" borderId="5" xfId="6" applyFont="1" applyFill="1" applyBorder="1" applyAlignment="1">
      <alignment horizontal="right" vertical="center"/>
    </xf>
    <xf numFmtId="0" fontId="6" fillId="0" borderId="0" xfId="6" applyNumberFormat="1" applyFont="1" applyFill="1" applyBorder="1" applyAlignment="1">
      <alignment horizontal="right" vertical="center"/>
    </xf>
    <xf numFmtId="0" fontId="6" fillId="0" borderId="0" xfId="6" applyFont="1" applyFill="1" applyBorder="1" applyAlignment="1">
      <alignment vertical="center"/>
    </xf>
    <xf numFmtId="0" fontId="4" fillId="0" borderId="0" xfId="6" applyFont="1" applyFill="1" applyAlignment="1">
      <alignment vertical="center" shrinkToFit="1"/>
    </xf>
    <xf numFmtId="49" fontId="6" fillId="0" borderId="0" xfId="6" applyNumberFormat="1" applyFont="1" applyFill="1" applyBorder="1" applyAlignment="1">
      <alignment horizontal="right" vertical="center"/>
    </xf>
    <xf numFmtId="0" fontId="6" fillId="0" borderId="0" xfId="6" applyFont="1" applyFill="1" applyBorder="1" applyAlignment="1">
      <alignment vertical="center" shrinkToFit="1"/>
    </xf>
    <xf numFmtId="0" fontId="6" fillId="0" borderId="5" xfId="6" applyFont="1" applyFill="1" applyBorder="1" applyAlignment="1">
      <alignment horizontal="center" vertical="center"/>
    </xf>
    <xf numFmtId="0" fontId="4" fillId="0" borderId="0" xfId="6" applyFont="1" applyFill="1" applyBorder="1" applyAlignment="1">
      <alignment vertical="center" shrinkToFit="1"/>
    </xf>
    <xf numFmtId="0" fontId="6" fillId="0" borderId="4" xfId="6" applyFont="1" applyFill="1" applyBorder="1" applyAlignment="1">
      <alignment vertical="center" shrinkToFit="1"/>
    </xf>
    <xf numFmtId="0" fontId="6" fillId="0" borderId="1" xfId="6" applyFont="1" applyFill="1" applyBorder="1" applyAlignment="1">
      <alignment vertical="center" shrinkToFit="1"/>
    </xf>
    <xf numFmtId="55" fontId="6" fillId="0" borderId="25" xfId="6" applyNumberFormat="1" applyFont="1" applyFill="1" applyBorder="1" applyAlignment="1">
      <alignment horizontal="center" vertical="center"/>
    </xf>
    <xf numFmtId="0" fontId="9" fillId="0" borderId="7" xfId="6" applyFont="1" applyFill="1" applyBorder="1" applyAlignment="1">
      <alignment horizontal="right" vertical="center"/>
    </xf>
    <xf numFmtId="0" fontId="6" fillId="0" borderId="1" xfId="6" applyFont="1" applyFill="1" applyBorder="1" applyAlignment="1">
      <alignment horizontal="right" vertical="center"/>
    </xf>
    <xf numFmtId="0" fontId="6" fillId="0" borderId="1" xfId="6" applyFont="1" applyFill="1" applyBorder="1" applyAlignment="1">
      <alignment vertical="center"/>
    </xf>
    <xf numFmtId="0" fontId="4" fillId="0" borderId="0" xfId="6" applyFont="1" applyFill="1" applyAlignment="1">
      <alignment horizontal="left" vertical="center"/>
    </xf>
    <xf numFmtId="0" fontId="11" fillId="0" borderId="0" xfId="6" applyFont="1" applyFill="1" applyAlignment="1">
      <alignment vertical="center"/>
    </xf>
    <xf numFmtId="0" fontId="7" fillId="0" borderId="0" xfId="6" applyFill="1" applyAlignment="1">
      <alignment vertical="center"/>
    </xf>
    <xf numFmtId="0" fontId="15" fillId="0" borderId="0" xfId="6" applyFont="1" applyFill="1" applyAlignment="1">
      <alignment vertical="center"/>
    </xf>
    <xf numFmtId="0" fontId="4" fillId="0" borderId="0" xfId="6" applyFont="1" applyFill="1" applyAlignment="1">
      <alignment horizontal="right" vertical="center"/>
    </xf>
    <xf numFmtId="0" fontId="4" fillId="0" borderId="1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16" fillId="0" borderId="0" xfId="0" applyFont="1" applyBorder="1" applyAlignment="1">
      <alignment horizontal="right" vertical="center"/>
    </xf>
    <xf numFmtId="38" fontId="9" fillId="0" borderId="30" xfId="5" applyFont="1" applyBorder="1" applyAlignment="1">
      <alignment horizontal="right" vertical="center"/>
    </xf>
    <xf numFmtId="38" fontId="9" fillId="0" borderId="0" xfId="5" applyFont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Alignment="1">
      <alignment horizontal="right"/>
    </xf>
    <xf numFmtId="0" fontId="11" fillId="0" borderId="0" xfId="0" applyFont="1" applyAlignment="1">
      <alignment horizontal="right" vertical="center"/>
    </xf>
    <xf numFmtId="0" fontId="3" fillId="0" borderId="0" xfId="8" applyFont="1" applyAlignment="1"/>
    <xf numFmtId="0" fontId="4" fillId="0" borderId="1" xfId="8" applyFont="1" applyBorder="1" applyAlignment="1">
      <alignment horizontal="right" vertical="center"/>
    </xf>
    <xf numFmtId="0" fontId="6" fillId="0" borderId="2" xfId="8" applyFont="1" applyBorder="1" applyAlignment="1">
      <alignment horizontal="center" vertical="center"/>
    </xf>
    <xf numFmtId="0" fontId="6" fillId="0" borderId="3" xfId="8" applyFont="1" applyBorder="1" applyAlignment="1">
      <alignment horizontal="center" vertical="center" wrapText="1"/>
    </xf>
    <xf numFmtId="0" fontId="6" fillId="0" borderId="10" xfId="8" applyFont="1" applyBorder="1" applyAlignment="1">
      <alignment horizontal="center" vertical="center" wrapText="1"/>
    </xf>
    <xf numFmtId="38" fontId="6" fillId="0" borderId="5" xfId="5" applyFont="1" applyFill="1" applyBorder="1" applyAlignment="1">
      <alignment horizontal="right" vertical="center"/>
    </xf>
    <xf numFmtId="38" fontId="6" fillId="0" borderId="22" xfId="5" applyFont="1" applyFill="1" applyBorder="1" applyAlignment="1">
      <alignment horizontal="right" vertical="center"/>
    </xf>
    <xf numFmtId="0" fontId="6" fillId="0" borderId="4" xfId="8" applyFont="1" applyBorder="1" applyAlignment="1">
      <alignment horizontal="right" vertical="center"/>
    </xf>
    <xf numFmtId="0" fontId="6" fillId="0" borderId="4" xfId="8" applyFont="1" applyFill="1" applyBorder="1" applyAlignment="1">
      <alignment horizontal="right" vertical="center"/>
    </xf>
    <xf numFmtId="0" fontId="7" fillId="0" borderId="0" xfId="8" applyAlignment="1">
      <alignment horizontal="right" vertical="center"/>
    </xf>
    <xf numFmtId="0" fontId="7" fillId="0" borderId="0" xfId="8" applyAlignment="1">
      <alignment vertical="center"/>
    </xf>
    <xf numFmtId="0" fontId="17" fillId="0" borderId="0" xfId="0" applyFont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38" fontId="6" fillId="0" borderId="5" xfId="5" applyFont="1" applyBorder="1" applyAlignment="1">
      <alignment horizontal="right" vertical="center"/>
    </xf>
    <xf numFmtId="38" fontId="6" fillId="0" borderId="0" xfId="5" applyFont="1" applyAlignment="1">
      <alignment horizontal="right" vertical="center"/>
    </xf>
    <xf numFmtId="180" fontId="6" fillId="0" borderId="0" xfId="5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38" fontId="6" fillId="0" borderId="0" xfId="5" applyFont="1" applyBorder="1" applyAlignment="1">
      <alignment horizontal="right" vertical="center"/>
    </xf>
    <xf numFmtId="38" fontId="8" fillId="0" borderId="0" xfId="5" applyFont="1" applyBorder="1" applyAlignment="1">
      <alignment horizontal="right" vertical="center"/>
    </xf>
    <xf numFmtId="0" fontId="17" fillId="0" borderId="0" xfId="0" applyFont="1" applyAlignment="1">
      <alignment horizontal="center"/>
    </xf>
    <xf numFmtId="0" fontId="0" fillId="0" borderId="0" xfId="0" applyAlignment="1"/>
    <xf numFmtId="179" fontId="6" fillId="0" borderId="2" xfId="0" applyNumberFormat="1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180" fontId="6" fillId="0" borderId="1" xfId="5" applyNumberFormat="1" applyFont="1" applyBorder="1" applyAlignment="1">
      <alignment horizontal="right" vertical="center"/>
    </xf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4" fillId="0" borderId="11" xfId="0" applyFont="1" applyBorder="1" applyAlignment="1">
      <alignment horizontal="right"/>
    </xf>
    <xf numFmtId="38" fontId="6" fillId="0" borderId="1" xfId="5" applyFont="1" applyBorder="1" applyAlignment="1">
      <alignment horizontal="right" vertical="center"/>
    </xf>
    <xf numFmtId="0" fontId="11" fillId="0" borderId="0" xfId="0" applyFont="1" applyAlignment="1"/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right" vertical="center"/>
    </xf>
    <xf numFmtId="38" fontId="9" fillId="0" borderId="0" xfId="5" applyFont="1" applyFill="1" applyBorder="1" applyAlignment="1">
      <alignment horizontal="right" vertical="center"/>
    </xf>
    <xf numFmtId="0" fontId="6" fillId="0" borderId="0" xfId="0" applyFont="1" applyFill="1" applyAlignment="1">
      <alignment horizontal="right"/>
    </xf>
    <xf numFmtId="38" fontId="6" fillId="0" borderId="0" xfId="5" applyFont="1" applyFill="1" applyAlignment="1">
      <alignment horizontal="right"/>
    </xf>
    <xf numFmtId="38" fontId="6" fillId="0" borderId="0" xfId="5" applyFont="1" applyFill="1"/>
    <xf numFmtId="0" fontId="6" fillId="0" borderId="0" xfId="0" applyFont="1" applyFill="1" applyBorder="1" applyAlignment="1">
      <alignment horizontal="right" vertical="center"/>
    </xf>
    <xf numFmtId="38" fontId="10" fillId="0" borderId="5" xfId="5" applyFont="1" applyFill="1" applyBorder="1" applyAlignment="1">
      <alignment horizontal="right" vertical="center"/>
    </xf>
    <xf numFmtId="38" fontId="10" fillId="0" borderId="0" xfId="5" applyFont="1" applyFill="1" applyBorder="1" applyAlignment="1">
      <alignment horizontal="right" vertical="center"/>
    </xf>
    <xf numFmtId="0" fontId="8" fillId="0" borderId="0" xfId="0" applyFont="1" applyFill="1" applyAlignment="1"/>
    <xf numFmtId="0" fontId="8" fillId="0" borderId="0" xfId="0" applyFont="1" applyFill="1" applyAlignment="1">
      <alignment horizontal="right"/>
    </xf>
    <xf numFmtId="38" fontId="8" fillId="0" borderId="0" xfId="5" applyFont="1" applyFill="1" applyAlignment="1">
      <alignment horizontal="right"/>
    </xf>
    <xf numFmtId="38" fontId="8" fillId="0" borderId="0" xfId="5" applyFont="1" applyFill="1"/>
    <xf numFmtId="0" fontId="4" fillId="0" borderId="11" xfId="0" applyFont="1" applyFill="1" applyBorder="1" applyAlignment="1">
      <alignment vertical="center"/>
    </xf>
    <xf numFmtId="0" fontId="7" fillId="0" borderId="11" xfId="0" applyFont="1" applyFill="1" applyBorder="1" applyAlignment="1">
      <alignment vertical="center"/>
    </xf>
    <xf numFmtId="0" fontId="4" fillId="0" borderId="0" xfId="0" applyFont="1" applyFill="1" applyAlignment="1"/>
    <xf numFmtId="0" fontId="7" fillId="0" borderId="0" xfId="0" applyFont="1" applyFill="1" applyAlignment="1"/>
    <xf numFmtId="0" fontId="4" fillId="0" borderId="0" xfId="0" applyFont="1" applyFill="1" applyBorder="1" applyAlignment="1">
      <alignment horizontal="right" vertical="center"/>
    </xf>
    <xf numFmtId="0" fontId="9" fillId="0" borderId="4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/>
    </xf>
    <xf numFmtId="3" fontId="6" fillId="0" borderId="0" xfId="0" applyNumberFormat="1" applyFont="1" applyFill="1" applyAlignment="1"/>
    <xf numFmtId="3" fontId="8" fillId="0" borderId="0" xfId="0" applyNumberFormat="1" applyFont="1" applyFill="1" applyAlignment="1"/>
    <xf numFmtId="0" fontId="0" fillId="0" borderId="11" xfId="0" applyFill="1" applyBorder="1" applyAlignment="1"/>
    <xf numFmtId="0" fontId="19" fillId="0" borderId="11" xfId="0" applyFont="1" applyFill="1" applyBorder="1" applyAlignment="1">
      <alignment horizontal="right"/>
    </xf>
    <xf numFmtId="0" fontId="4" fillId="0" borderId="11" xfId="0" applyFont="1" applyFill="1" applyBorder="1" applyAlignment="1">
      <alignment horizontal="right" vertical="center"/>
    </xf>
    <xf numFmtId="0" fontId="9" fillId="0" borderId="14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38" fontId="9" fillId="0" borderId="0" xfId="0" applyNumberFormat="1" applyFont="1" applyFill="1" applyBorder="1" applyAlignment="1">
      <alignment horizontal="right" vertical="center"/>
    </xf>
    <xf numFmtId="38" fontId="10" fillId="0" borderId="7" xfId="5" applyFont="1" applyFill="1" applyBorder="1" applyAlignment="1">
      <alignment horizontal="right" vertical="center"/>
    </xf>
    <xf numFmtId="38" fontId="8" fillId="0" borderId="1" xfId="5" applyFont="1" applyFill="1" applyBorder="1" applyAlignment="1">
      <alignment horizontal="right" vertical="center"/>
    </xf>
    <xf numFmtId="0" fontId="11" fillId="0" borderId="0" xfId="0" applyFont="1" applyFill="1" applyBorder="1" applyAlignment="1"/>
    <xf numFmtId="0" fontId="4" fillId="0" borderId="0" xfId="0" applyFont="1" applyFill="1" applyBorder="1" applyAlignment="1">
      <alignment horizontal="right"/>
    </xf>
    <xf numFmtId="0" fontId="4" fillId="0" borderId="3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4" fillId="0" borderId="0" xfId="0" applyFont="1" applyBorder="1" applyAlignment="1">
      <alignment vertical="center"/>
    </xf>
    <xf numFmtId="0" fontId="0" fillId="0" borderId="0" xfId="0" applyFill="1" applyAlignment="1"/>
    <xf numFmtId="0" fontId="13" fillId="0" borderId="0" xfId="0" applyFont="1" applyFill="1" applyAlignment="1"/>
    <xf numFmtId="0" fontId="3" fillId="0" borderId="0" xfId="0" applyFont="1" applyAlignment="1"/>
    <xf numFmtId="0" fontId="11" fillId="0" borderId="1" xfId="0" applyFont="1" applyBorder="1" applyAlignment="1"/>
    <xf numFmtId="0" fontId="9" fillId="0" borderId="36" xfId="0" applyFont="1" applyBorder="1" applyAlignment="1">
      <alignment horizontal="center" vertical="center"/>
    </xf>
    <xf numFmtId="0" fontId="8" fillId="0" borderId="12" xfId="0" applyFont="1" applyBorder="1" applyAlignment="1">
      <alignment horizontal="left" vertical="center" indent="1"/>
    </xf>
    <xf numFmtId="0" fontId="8" fillId="0" borderId="36" xfId="0" applyFont="1" applyBorder="1" applyAlignment="1">
      <alignment horizontal="left" vertical="center" indent="1"/>
    </xf>
    <xf numFmtId="0" fontId="9" fillId="0" borderId="24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horizontal="left" vertical="center" indent="1"/>
    </xf>
    <xf numFmtId="38" fontId="9" fillId="0" borderId="0" xfId="1" applyFont="1" applyBorder="1" applyAlignment="1">
      <alignment horizontal="right" vertical="center"/>
    </xf>
    <xf numFmtId="0" fontId="6" fillId="0" borderId="12" xfId="0" applyFont="1" applyBorder="1" applyAlignment="1">
      <alignment horizontal="left" vertical="center" indent="1"/>
    </xf>
    <xf numFmtId="0" fontId="6" fillId="0" borderId="36" xfId="0" applyFont="1" applyBorder="1" applyAlignment="1">
      <alignment horizontal="left" vertical="center" indent="1"/>
    </xf>
    <xf numFmtId="0" fontId="6" fillId="0" borderId="25" xfId="0" applyFont="1" applyBorder="1" applyAlignment="1">
      <alignment horizontal="left" vertical="center" indent="1"/>
    </xf>
    <xf numFmtId="38" fontId="9" fillId="0" borderId="1" xfId="1" applyFont="1" applyBorder="1" applyAlignment="1">
      <alignment horizontal="right" vertical="center"/>
    </xf>
    <xf numFmtId="0" fontId="18" fillId="0" borderId="0" xfId="0" applyFont="1" applyAlignment="1">
      <alignment vertical="center"/>
    </xf>
    <xf numFmtId="0" fontId="4" fillId="0" borderId="30" xfId="0" applyFont="1" applyBorder="1" applyAlignment="1">
      <alignment horizontal="right" vertical="center"/>
    </xf>
    <xf numFmtId="181" fontId="6" fillId="0" borderId="0" xfId="0" applyNumberFormat="1" applyFont="1" applyFill="1" applyBorder="1" applyAlignment="1">
      <alignment horizontal="right" vertical="center"/>
    </xf>
    <xf numFmtId="4" fontId="6" fillId="0" borderId="0" xfId="0" applyNumberFormat="1" applyFont="1" applyBorder="1" applyAlignment="1">
      <alignment horizontal="right" vertical="center"/>
    </xf>
    <xf numFmtId="181" fontId="6" fillId="0" borderId="1" xfId="0" applyNumberFormat="1" applyFont="1" applyFill="1" applyBorder="1" applyAlignment="1">
      <alignment horizontal="right" vertical="center"/>
    </xf>
    <xf numFmtId="4" fontId="6" fillId="0" borderId="1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justify" vertical="center"/>
    </xf>
    <xf numFmtId="0" fontId="6" fillId="0" borderId="31" xfId="0" applyFont="1" applyFill="1" applyBorder="1" applyAlignment="1">
      <alignment horizontal="center" vertical="center"/>
    </xf>
    <xf numFmtId="182" fontId="6" fillId="0" borderId="0" xfId="0" applyNumberFormat="1" applyFont="1" applyFill="1" applyBorder="1" applyAlignment="1"/>
    <xf numFmtId="0" fontId="6" fillId="0" borderId="24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182" fontId="6" fillId="0" borderId="1" xfId="0" applyNumberFormat="1" applyFont="1" applyFill="1" applyBorder="1" applyAlignment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4" fillId="0" borderId="1" xfId="0" applyFont="1" applyBorder="1" applyAlignment="1">
      <alignment horizontal="left" vertical="center"/>
    </xf>
    <xf numFmtId="0" fontId="9" fillId="0" borderId="19" xfId="0" applyFont="1" applyBorder="1" applyAlignment="1">
      <alignment horizontal="center" vertical="center"/>
    </xf>
    <xf numFmtId="38" fontId="9" fillId="0" borderId="0" xfId="5" applyFont="1" applyBorder="1" applyAlignment="1">
      <alignment vertical="center"/>
    </xf>
    <xf numFmtId="38" fontId="6" fillId="0" borderId="22" xfId="5" applyFont="1" applyBorder="1" applyAlignment="1">
      <alignment vertical="center"/>
    </xf>
    <xf numFmtId="180" fontId="6" fillId="0" borderId="0" xfId="5" applyNumberFormat="1" applyFont="1" applyBorder="1" applyAlignment="1">
      <alignment vertical="center"/>
    </xf>
    <xf numFmtId="38" fontId="6" fillId="0" borderId="0" xfId="5" applyFont="1" applyBorder="1" applyAlignment="1">
      <alignment vertical="center"/>
    </xf>
    <xf numFmtId="180" fontId="6" fillId="0" borderId="1" xfId="5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38" fontId="8" fillId="0" borderId="0" xfId="5" applyFont="1" applyFill="1" applyBorder="1" applyAlignment="1">
      <alignment horizontal="right" vertical="center"/>
    </xf>
    <xf numFmtId="38" fontId="8" fillId="0" borderId="1" xfId="5" applyFont="1" applyBorder="1" applyAlignment="1">
      <alignment horizontal="right" vertical="center"/>
    </xf>
    <xf numFmtId="0" fontId="6" fillId="0" borderId="12" xfId="0" applyFont="1" applyBorder="1" applyAlignment="1">
      <alignment horizontal="center" vertical="center"/>
    </xf>
    <xf numFmtId="0" fontId="4" fillId="0" borderId="22" xfId="0" applyFont="1" applyBorder="1" applyAlignment="1">
      <alignment horizontal="right" vertical="center"/>
    </xf>
    <xf numFmtId="38" fontId="6" fillId="0" borderId="5" xfId="5" applyFont="1" applyBorder="1" applyAlignment="1">
      <alignment vertical="center"/>
    </xf>
    <xf numFmtId="181" fontId="6" fillId="0" borderId="0" xfId="0" applyNumberFormat="1" applyFont="1" applyBorder="1" applyAlignment="1">
      <alignment vertical="center"/>
    </xf>
    <xf numFmtId="0" fontId="6" fillId="0" borderId="10" xfId="0" applyFont="1" applyBorder="1" applyAlignment="1">
      <alignment horizontal="center" wrapText="1"/>
    </xf>
    <xf numFmtId="0" fontId="6" fillId="0" borderId="13" xfId="0" applyFont="1" applyBorder="1" applyAlignment="1">
      <alignment horizontal="center" vertical="top" wrapText="1"/>
    </xf>
    <xf numFmtId="3" fontId="6" fillId="0" borderId="0" xfId="0" applyNumberFormat="1" applyFont="1" applyAlignment="1">
      <alignment horizontal="right" vertical="center"/>
    </xf>
    <xf numFmtId="0" fontId="4" fillId="0" borderId="11" xfId="0" applyFont="1" applyBorder="1" applyAlignment="1"/>
    <xf numFmtId="0" fontId="11" fillId="0" borderId="11" xfId="0" applyFont="1" applyBorder="1" applyAlignment="1"/>
    <xf numFmtId="0" fontId="4" fillId="0" borderId="1" xfId="0" applyFont="1" applyBorder="1" applyAlignment="1">
      <alignment vertical="center" wrapText="1"/>
    </xf>
    <xf numFmtId="38" fontId="9" fillId="0" borderId="0" xfId="0" applyNumberFormat="1" applyFont="1" applyBorder="1" applyAlignment="1"/>
    <xf numFmtId="0" fontId="9" fillId="0" borderId="13" xfId="0" applyFont="1" applyBorder="1" applyAlignment="1">
      <alignment horizontal="center" vertical="center"/>
    </xf>
    <xf numFmtId="0" fontId="9" fillId="0" borderId="0" xfId="0" applyFont="1" applyFill="1" applyAlignment="1">
      <alignment horizontal="right" vertical="center"/>
    </xf>
    <xf numFmtId="0" fontId="4" fillId="0" borderId="1" xfId="0" applyFont="1" applyBorder="1" applyAlignment="1">
      <alignment horizontal="justify" vertical="center"/>
    </xf>
    <xf numFmtId="0" fontId="9" fillId="0" borderId="34" xfId="0" applyFont="1" applyBorder="1" applyAlignment="1">
      <alignment horizontal="center" vertical="center"/>
    </xf>
    <xf numFmtId="176" fontId="6" fillId="0" borderId="24" xfId="0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vertical="center"/>
    </xf>
    <xf numFmtId="176" fontId="6" fillId="0" borderId="31" xfId="0" applyNumberFormat="1" applyFont="1" applyBorder="1" applyAlignment="1">
      <alignment horizontal="center" vertical="center"/>
    </xf>
    <xf numFmtId="178" fontId="6" fillId="0" borderId="0" xfId="0" applyNumberFormat="1" applyFont="1" applyBorder="1" applyAlignment="1">
      <alignment vertical="center"/>
    </xf>
    <xf numFmtId="0" fontId="6" fillId="0" borderId="0" xfId="0" applyNumberFormat="1" applyFont="1" applyFill="1" applyBorder="1" applyAlignment="1">
      <alignment vertical="center"/>
    </xf>
    <xf numFmtId="38" fontId="6" fillId="0" borderId="0" xfId="5" applyFont="1" applyFill="1" applyBorder="1" applyAlignment="1">
      <alignment vertical="center"/>
    </xf>
    <xf numFmtId="178" fontId="6" fillId="0" borderId="0" xfId="0" applyNumberFormat="1" applyFont="1" applyFill="1" applyBorder="1" applyAlignment="1">
      <alignment vertical="center"/>
    </xf>
    <xf numFmtId="180" fontId="6" fillId="0" borderId="0" xfId="5" applyNumberFormat="1" applyFont="1" applyFill="1" applyBorder="1" applyAlignment="1">
      <alignment vertical="center"/>
    </xf>
    <xf numFmtId="3" fontId="9" fillId="0" borderId="5" xfId="0" applyNumberFormat="1" applyFont="1" applyFill="1" applyBorder="1" applyAlignment="1">
      <alignment horizontal="right" vertical="center"/>
    </xf>
    <xf numFmtId="0" fontId="6" fillId="0" borderId="0" xfId="0" applyNumberFormat="1" applyFont="1" applyFill="1" applyAlignment="1">
      <alignment vertical="center"/>
    </xf>
    <xf numFmtId="38" fontId="6" fillId="0" borderId="0" xfId="5" applyFont="1" applyFill="1" applyAlignment="1">
      <alignment vertical="center"/>
    </xf>
    <xf numFmtId="178" fontId="6" fillId="0" borderId="0" xfId="0" applyNumberFormat="1" applyFont="1" applyFill="1" applyAlignment="1">
      <alignment vertical="center"/>
    </xf>
    <xf numFmtId="180" fontId="6" fillId="0" borderId="0" xfId="5" applyNumberFormat="1" applyFont="1" applyFill="1" applyAlignment="1">
      <alignment vertical="center"/>
    </xf>
    <xf numFmtId="0" fontId="6" fillId="0" borderId="1" xfId="0" applyNumberFormat="1" applyFont="1" applyFill="1" applyBorder="1" applyAlignment="1">
      <alignment vertical="center"/>
    </xf>
    <xf numFmtId="180" fontId="6" fillId="0" borderId="1" xfId="5" applyNumberFormat="1" applyFont="1" applyFill="1" applyBorder="1" applyAlignment="1">
      <alignment vertical="center"/>
    </xf>
    <xf numFmtId="0" fontId="4" fillId="0" borderId="0" xfId="0" applyFont="1" applyBorder="1" applyAlignment="1"/>
    <xf numFmtId="0" fontId="4" fillId="0" borderId="0" xfId="0" applyFont="1" applyBorder="1" applyAlignment="1">
      <alignment horizontal="distributed"/>
    </xf>
    <xf numFmtId="0" fontId="4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38" fontId="9" fillId="0" borderId="0" xfId="5" applyFont="1" applyBorder="1" applyAlignment="1">
      <alignment horizontal="right" vertical="center"/>
    </xf>
    <xf numFmtId="0" fontId="9" fillId="0" borderId="31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38" fontId="9" fillId="0" borderId="1" xfId="5" applyFont="1" applyBorder="1" applyAlignment="1">
      <alignment vertical="center"/>
    </xf>
    <xf numFmtId="0" fontId="21" fillId="0" borderId="0" xfId="0" applyFont="1" applyBorder="1" applyAlignment="1"/>
    <xf numFmtId="0" fontId="21" fillId="0" borderId="0" xfId="0" applyFont="1" applyAlignment="1"/>
    <xf numFmtId="38" fontId="6" fillId="0" borderId="5" xfId="5" applyFont="1" applyBorder="1"/>
    <xf numFmtId="38" fontId="6" fillId="0" borderId="0" xfId="5" applyFont="1" applyBorder="1"/>
    <xf numFmtId="0" fontId="11" fillId="0" borderId="0" xfId="0" applyFont="1" applyAlignment="1">
      <alignment horizontal="left"/>
    </xf>
    <xf numFmtId="38" fontId="9" fillId="0" borderId="5" xfId="5" applyFont="1" applyBorder="1" applyAlignment="1">
      <alignment horizontal="right" vertical="center"/>
    </xf>
    <xf numFmtId="38" fontId="10" fillId="0" borderId="5" xfId="5" applyFont="1" applyBorder="1" applyAlignment="1">
      <alignment horizontal="right" vertical="center"/>
    </xf>
    <xf numFmtId="38" fontId="9" fillId="0" borderId="5" xfId="5" applyFont="1" applyBorder="1" applyAlignment="1">
      <alignment vertical="center"/>
    </xf>
    <xf numFmtId="38" fontId="9" fillId="0" borderId="0" xfId="5" applyFont="1" applyAlignment="1">
      <alignment vertical="center"/>
    </xf>
    <xf numFmtId="0" fontId="4" fillId="0" borderId="0" xfId="9" applyFont="1" applyAlignment="1">
      <alignment horizontal="right" vertical="center"/>
    </xf>
    <xf numFmtId="0" fontId="10" fillId="0" borderId="31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178" fontId="6" fillId="0" borderId="5" xfId="2" applyNumberFormat="1" applyFont="1" applyBorder="1" applyAlignment="1">
      <alignment horizontal="right" vertical="center"/>
    </xf>
    <xf numFmtId="178" fontId="6" fillId="0" borderId="0" xfId="2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38" fontId="9" fillId="0" borderId="7" xfId="5" applyFont="1" applyBorder="1" applyAlignment="1">
      <alignment horizontal="right" vertical="center"/>
    </xf>
    <xf numFmtId="178" fontId="6" fillId="0" borderId="7" xfId="2" applyNumberFormat="1" applyFont="1" applyBorder="1" applyAlignment="1">
      <alignment horizontal="right" vertical="center"/>
    </xf>
    <xf numFmtId="178" fontId="6" fillId="0" borderId="1" xfId="2" applyNumberFormat="1" applyFont="1" applyBorder="1" applyAlignment="1">
      <alignment horizontal="right" vertical="center"/>
    </xf>
    <xf numFmtId="177" fontId="6" fillId="0" borderId="21" xfId="0" applyNumberFormat="1" applyFont="1" applyBorder="1" applyAlignment="1">
      <alignment horizontal="center" vertical="center"/>
    </xf>
    <xf numFmtId="177" fontId="12" fillId="0" borderId="31" xfId="0" applyNumberFormat="1" applyFont="1" applyBorder="1" applyAlignment="1">
      <alignment horizontal="center" vertical="center" wrapText="1"/>
    </xf>
    <xf numFmtId="177" fontId="12" fillId="0" borderId="27" xfId="0" applyNumberFormat="1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/>
    </xf>
    <xf numFmtId="38" fontId="10" fillId="0" borderId="22" xfId="5" applyFont="1" applyBorder="1" applyAlignment="1">
      <alignment horizontal="right" vertical="center"/>
    </xf>
    <xf numFmtId="180" fontId="10" fillId="0" borderId="22" xfId="5" applyNumberFormat="1" applyFont="1" applyBorder="1" applyAlignment="1">
      <alignment horizontal="right" vertical="center"/>
    </xf>
    <xf numFmtId="180" fontId="8" fillId="0" borderId="0" xfId="5" applyNumberFormat="1" applyFont="1" applyBorder="1" applyAlignment="1">
      <alignment vertical="center"/>
    </xf>
    <xf numFmtId="183" fontId="0" fillId="0" borderId="0" xfId="2" applyNumberFormat="1" applyFont="1" applyAlignment="1">
      <alignment vertical="center"/>
    </xf>
    <xf numFmtId="180" fontId="8" fillId="0" borderId="1" xfId="5" applyNumberFormat="1" applyFont="1" applyBorder="1" applyAlignment="1">
      <alignment horizontal="right" vertical="center"/>
    </xf>
    <xf numFmtId="0" fontId="7" fillId="0" borderId="0" xfId="3"/>
    <xf numFmtId="0" fontId="6" fillId="0" borderId="3" xfId="3" applyFont="1" applyFill="1" applyBorder="1" applyAlignment="1">
      <alignment horizontal="left" vertical="center"/>
    </xf>
    <xf numFmtId="0" fontId="21" fillId="0" borderId="0" xfId="3" applyFont="1"/>
    <xf numFmtId="0" fontId="11" fillId="0" borderId="0" xfId="3" applyFont="1"/>
    <xf numFmtId="0" fontId="7" fillId="0" borderId="0" xfId="3" applyFill="1"/>
    <xf numFmtId="38" fontId="7" fillId="0" borderId="0" xfId="3" applyNumberFormat="1" applyFill="1"/>
    <xf numFmtId="0" fontId="7" fillId="0" borderId="0" xfId="4"/>
    <xf numFmtId="58" fontId="19" fillId="0" borderId="0" xfId="4" applyNumberFormat="1" applyFont="1" applyAlignment="1">
      <alignment horizontal="right" vertical="center"/>
    </xf>
    <xf numFmtId="0" fontId="7" fillId="0" borderId="0" xfId="4" applyAlignment="1">
      <alignment vertical="center"/>
    </xf>
    <xf numFmtId="0" fontId="9" fillId="0" borderId="0" xfId="4" applyFont="1" applyFill="1" applyAlignment="1">
      <alignment horizontal="center" wrapText="1"/>
    </xf>
    <xf numFmtId="0" fontId="21" fillId="0" borderId="0" xfId="4" applyFont="1" applyFill="1"/>
    <xf numFmtId="0" fontId="21" fillId="2" borderId="0" xfId="4" applyFont="1" applyFill="1"/>
    <xf numFmtId="0" fontId="10" fillId="0" borderId="0" xfId="4" applyFont="1" applyFill="1" applyAlignment="1">
      <alignment horizontal="center" wrapText="1"/>
    </xf>
    <xf numFmtId="0" fontId="4" fillId="0" borderId="0" xfId="4" applyFont="1" applyAlignment="1">
      <alignment horizontal="left"/>
    </xf>
    <xf numFmtId="0" fontId="11" fillId="0" borderId="0" xfId="4" applyFont="1"/>
    <xf numFmtId="0" fontId="7" fillId="0" borderId="0" xfId="4" applyFont="1" applyAlignment="1">
      <alignment vertical="center"/>
    </xf>
    <xf numFmtId="0" fontId="16" fillId="0" borderId="0" xfId="6" applyFont="1" applyAlignment="1">
      <alignment horizontal="center" vertical="center" wrapText="1"/>
    </xf>
    <xf numFmtId="0" fontId="11" fillId="0" borderId="0" xfId="6" applyFont="1" applyAlignment="1">
      <alignment vertical="center"/>
    </xf>
    <xf numFmtId="0" fontId="9" fillId="0" borderId="0" xfId="6" applyFont="1" applyBorder="1" applyAlignment="1">
      <alignment horizontal="center" wrapText="1"/>
    </xf>
    <xf numFmtId="0" fontId="21" fillId="0" borderId="0" xfId="6" applyFont="1"/>
    <xf numFmtId="0" fontId="9" fillId="0" borderId="0" xfId="6" applyFont="1" applyFill="1" applyBorder="1" applyAlignment="1">
      <alignment horizontal="center" vertical="center" wrapText="1"/>
    </xf>
    <xf numFmtId="0" fontId="21" fillId="0" borderId="0" xfId="6" applyFont="1" applyFill="1" applyAlignment="1">
      <alignment vertical="center"/>
    </xf>
    <xf numFmtId="0" fontId="4" fillId="0" borderId="0" xfId="6" applyFont="1" applyBorder="1" applyAlignment="1">
      <alignment horizontal="left" vertical="center"/>
    </xf>
    <xf numFmtId="0" fontId="7" fillId="0" borderId="0" xfId="6" applyBorder="1" applyAlignment="1">
      <alignment vertical="center"/>
    </xf>
    <xf numFmtId="0" fontId="18" fillId="0" borderId="0" xfId="0" applyFont="1">
      <alignment vertical="center"/>
    </xf>
    <xf numFmtId="0" fontId="6" fillId="0" borderId="24" xfId="6" applyFont="1" applyFill="1" applyBorder="1" applyAlignment="1">
      <alignment vertical="center" shrinkToFit="1"/>
    </xf>
    <xf numFmtId="0" fontId="6" fillId="0" borderId="12" xfId="6" applyFont="1" applyFill="1" applyBorder="1" applyAlignment="1">
      <alignment vertical="center" shrinkToFit="1"/>
    </xf>
    <xf numFmtId="0" fontId="6" fillId="0" borderId="12" xfId="6" applyFont="1" applyFill="1" applyBorder="1" applyAlignment="1">
      <alignment vertical="center"/>
    </xf>
    <xf numFmtId="0" fontId="6" fillId="0" borderId="31" xfId="6" applyFont="1" applyFill="1" applyBorder="1" applyAlignment="1">
      <alignment vertical="center" shrinkToFit="1"/>
    </xf>
    <xf numFmtId="0" fontId="6" fillId="0" borderId="25" xfId="6" applyFont="1" applyFill="1" applyBorder="1" applyAlignment="1">
      <alignment vertical="center" shrinkToFit="1"/>
    </xf>
    <xf numFmtId="0" fontId="7" fillId="0" borderId="0" xfId="6" applyFill="1"/>
    <xf numFmtId="0" fontId="16" fillId="0" borderId="0" xfId="6" applyFont="1" applyFill="1" applyBorder="1" applyAlignment="1">
      <alignment horizontal="center" vertical="center" wrapText="1"/>
    </xf>
    <xf numFmtId="0" fontId="11" fillId="0" borderId="0" xfId="6" applyFont="1" applyFill="1" applyBorder="1" applyAlignment="1">
      <alignment vertical="center"/>
    </xf>
    <xf numFmtId="0" fontId="9" fillId="0" borderId="0" xfId="6" applyFont="1" applyFill="1" applyBorder="1" applyAlignment="1">
      <alignment horizontal="center" wrapText="1"/>
    </xf>
    <xf numFmtId="0" fontId="21" fillId="0" borderId="0" xfId="6" applyFont="1" applyFill="1" applyBorder="1"/>
    <xf numFmtId="0" fontId="21" fillId="0" borderId="0" xfId="6" applyFont="1" applyFill="1"/>
    <xf numFmtId="0" fontId="9" fillId="0" borderId="31" xfId="6" applyFont="1" applyFill="1" applyBorder="1" applyAlignment="1">
      <alignment horizontal="center" vertical="center"/>
    </xf>
    <xf numFmtId="0" fontId="25" fillId="0" borderId="0" xfId="6" applyFont="1" applyFill="1" applyBorder="1"/>
    <xf numFmtId="0" fontId="11" fillId="2" borderId="0" xfId="6" applyFont="1" applyFill="1" applyAlignment="1">
      <alignment vertical="center"/>
    </xf>
    <xf numFmtId="0" fontId="15" fillId="2" borderId="0" xfId="6" applyFont="1" applyFill="1" applyAlignment="1">
      <alignment vertical="center"/>
    </xf>
    <xf numFmtId="0" fontId="7" fillId="2" borderId="0" xfId="6" applyFill="1" applyAlignment="1">
      <alignment vertical="center"/>
    </xf>
    <xf numFmtId="0" fontId="15" fillId="0" borderId="0" xfId="6" applyFont="1" applyFill="1"/>
    <xf numFmtId="0" fontId="4" fillId="0" borderId="0" xfId="6" applyFont="1" applyFill="1" applyAlignment="1">
      <alignment horizontal="left"/>
    </xf>
    <xf numFmtId="0" fontId="4" fillId="0" borderId="0" xfId="6" applyFont="1" applyFill="1" applyAlignment="1"/>
    <xf numFmtId="0" fontId="4" fillId="0" borderId="0" xfId="6" applyFont="1" applyFill="1" applyAlignment="1">
      <alignment horizontal="right"/>
    </xf>
    <xf numFmtId="0" fontId="7" fillId="0" borderId="0" xfId="6" applyFill="1" applyAlignment="1"/>
    <xf numFmtId="0" fontId="3" fillId="0" borderId="0" xfId="8" applyFont="1" applyAlignment="1">
      <alignment horizontal="center"/>
    </xf>
    <xf numFmtId="0" fontId="7" fillId="0" borderId="0" xfId="8"/>
    <xf numFmtId="0" fontId="11" fillId="0" borderId="0" xfId="8" applyFont="1" applyAlignment="1">
      <alignment vertical="center"/>
    </xf>
    <xf numFmtId="0" fontId="21" fillId="0" borderId="0" xfId="8" applyFont="1"/>
    <xf numFmtId="0" fontId="21" fillId="0" borderId="0" xfId="8" applyFont="1" applyFill="1"/>
    <xf numFmtId="0" fontId="7" fillId="0" borderId="0" xfId="8" applyAlignment="1">
      <alignment horizontal="right"/>
    </xf>
    <xf numFmtId="0" fontId="8" fillId="0" borderId="5" xfId="0" applyFont="1" applyBorder="1" applyAlignment="1"/>
    <xf numFmtId="0" fontId="8" fillId="0" borderId="0" xfId="0" applyFont="1" applyAlignment="1"/>
    <xf numFmtId="0" fontId="8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8" fillId="0" borderId="0" xfId="0" applyFont="1" applyBorder="1" applyAlignment="1"/>
    <xf numFmtId="0" fontId="8" fillId="0" borderId="0" xfId="0" applyFont="1" applyFill="1" applyBorder="1" applyAlignment="1"/>
    <xf numFmtId="0" fontId="8" fillId="0" borderId="1" xfId="0" applyFont="1" applyBorder="1" applyAlignment="1">
      <alignment horizontal="right"/>
    </xf>
    <xf numFmtId="0" fontId="8" fillId="0" borderId="1" xfId="0" applyFont="1" applyFill="1" applyBorder="1" applyAlignment="1"/>
    <xf numFmtId="0" fontId="26" fillId="0" borderId="0" xfId="0" applyFont="1" applyAlignment="1"/>
    <xf numFmtId="38" fontId="6" fillId="0" borderId="30" xfId="5" applyFont="1" applyFill="1" applyBorder="1" applyAlignment="1">
      <alignment horizontal="right" vertical="center"/>
    </xf>
    <xf numFmtId="0" fontId="4" fillId="0" borderId="11" xfId="8" applyFont="1" applyBorder="1" applyAlignment="1">
      <alignment horizontal="right" vertical="center"/>
    </xf>
    <xf numFmtId="0" fontId="7" fillId="0" borderId="0" xfId="9" applyAlignment="1">
      <alignment vertical="center"/>
    </xf>
    <xf numFmtId="38" fontId="6" fillId="0" borderId="22" xfId="1" applyFont="1" applyBorder="1" applyAlignment="1">
      <alignment horizontal="right" vertical="center"/>
    </xf>
    <xf numFmtId="0" fontId="0" fillId="0" borderId="0" xfId="0" applyBorder="1">
      <alignment vertical="center"/>
    </xf>
    <xf numFmtId="38" fontId="9" fillId="0" borderId="22" xfId="1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0" fillId="0" borderId="0" xfId="0" applyFont="1" applyAlignment="1"/>
    <xf numFmtId="0" fontId="21" fillId="0" borderId="0" xfId="0" applyFont="1" applyAlignment="1">
      <alignment horizontal="center"/>
    </xf>
    <xf numFmtId="0" fontId="27" fillId="0" borderId="0" xfId="0" applyFont="1" applyAlignment="1"/>
    <xf numFmtId="38" fontId="8" fillId="0" borderId="7" xfId="5" applyFont="1" applyBorder="1" applyAlignment="1">
      <alignment horizontal="right" vertical="center"/>
    </xf>
    <xf numFmtId="0" fontId="4" fillId="0" borderId="0" xfId="0" applyFont="1" applyAlignment="1"/>
    <xf numFmtId="38" fontId="9" fillId="0" borderId="22" xfId="0" applyNumberFormat="1" applyFont="1" applyBorder="1" applyAlignment="1">
      <alignment horizontal="right" vertical="center"/>
    </xf>
    <xf numFmtId="0" fontId="11" fillId="0" borderId="0" xfId="0" applyFont="1" applyFill="1" applyAlignment="1">
      <alignment horizontal="left" vertical="center"/>
    </xf>
    <xf numFmtId="0" fontId="21" fillId="0" borderId="0" xfId="0" applyFont="1" applyFill="1" applyAlignment="1"/>
    <xf numFmtId="0" fontId="28" fillId="0" borderId="0" xfId="0" applyFont="1" applyFill="1" applyAlignment="1"/>
    <xf numFmtId="0" fontId="11" fillId="0" borderId="0" xfId="0" applyFont="1" applyFill="1" applyAlignment="1"/>
    <xf numFmtId="0" fontId="11" fillId="0" borderId="0" xfId="0" applyFont="1" applyFill="1" applyAlignment="1">
      <alignment horizontal="left"/>
    </xf>
    <xf numFmtId="38" fontId="21" fillId="0" borderId="0" xfId="0" applyNumberFormat="1" applyFont="1" applyFill="1" applyBorder="1" applyAlignment="1"/>
    <xf numFmtId="0" fontId="21" fillId="0" borderId="0" xfId="0" applyFont="1" applyFill="1" applyBorder="1" applyAlignment="1"/>
    <xf numFmtId="38" fontId="21" fillId="0" borderId="0" xfId="0" applyNumberFormat="1" applyFont="1" applyFill="1" applyAlignment="1"/>
    <xf numFmtId="38" fontId="10" fillId="0" borderId="5" xfId="5" applyFont="1" applyFill="1" applyBorder="1" applyAlignment="1">
      <alignment vertical="center"/>
    </xf>
    <xf numFmtId="38" fontId="10" fillId="0" borderId="0" xfId="5" applyFont="1" applyFill="1" applyBorder="1" applyAlignment="1">
      <alignment vertical="center"/>
    </xf>
    <xf numFmtId="38" fontId="10" fillId="0" borderId="0" xfId="0" applyNumberFormat="1" applyFont="1" applyFill="1" applyBorder="1" applyAlignment="1">
      <alignment vertical="center"/>
    </xf>
    <xf numFmtId="38" fontId="8" fillId="0" borderId="0" xfId="5" applyFont="1" applyFill="1" applyBorder="1" applyAlignment="1">
      <alignment vertical="center"/>
    </xf>
    <xf numFmtId="38" fontId="10" fillId="0" borderId="7" xfId="5" applyFont="1" applyFill="1" applyBorder="1" applyAlignment="1">
      <alignment vertical="center"/>
    </xf>
    <xf numFmtId="38" fontId="10" fillId="0" borderId="1" xfId="5" applyFont="1" applyFill="1" applyBorder="1" applyAlignment="1">
      <alignment vertical="center"/>
    </xf>
    <xf numFmtId="38" fontId="10" fillId="0" borderId="1" xfId="0" applyNumberFormat="1" applyFont="1" applyFill="1" applyBorder="1" applyAlignment="1">
      <alignment vertical="center"/>
    </xf>
    <xf numFmtId="38" fontId="8" fillId="0" borderId="1" xfId="5" applyFont="1" applyFill="1" applyBorder="1" applyAlignment="1">
      <alignment vertical="center"/>
    </xf>
    <xf numFmtId="0" fontId="9" fillId="0" borderId="23" xfId="0" applyFont="1" applyFill="1" applyBorder="1" applyAlignment="1">
      <alignment horizontal="center" vertical="center"/>
    </xf>
    <xf numFmtId="38" fontId="9" fillId="0" borderId="0" xfId="5" applyFont="1" applyFill="1" applyBorder="1" applyAlignment="1">
      <alignment vertical="center"/>
    </xf>
    <xf numFmtId="0" fontId="6" fillId="0" borderId="4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right"/>
    </xf>
    <xf numFmtId="0" fontId="13" fillId="0" borderId="0" xfId="0" applyFont="1" applyFill="1" applyBorder="1" applyAlignment="1"/>
    <xf numFmtId="0" fontId="6" fillId="0" borderId="6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right"/>
    </xf>
    <xf numFmtId="0" fontId="13" fillId="0" borderId="1" xfId="0" applyFont="1" applyFill="1" applyBorder="1" applyAlignment="1"/>
    <xf numFmtId="0" fontId="13" fillId="0" borderId="0" xfId="0" applyNumberFormat="1" applyFont="1" applyFill="1" applyAlignment="1">
      <alignment vertical="center"/>
    </xf>
    <xf numFmtId="38" fontId="9" fillId="0" borderId="0" xfId="10" applyFont="1" applyAlignment="1">
      <alignment horizontal="right" vertical="center"/>
    </xf>
    <xf numFmtId="38" fontId="6" fillId="0" borderId="0" xfId="10" applyFont="1" applyAlignment="1">
      <alignment horizontal="right" vertical="center"/>
    </xf>
    <xf numFmtId="38" fontId="9" fillId="0" borderId="13" xfId="10" applyFont="1" applyBorder="1" applyAlignment="1">
      <alignment horizontal="right" vertical="center"/>
    </xf>
    <xf numFmtId="38" fontId="6" fillId="0" borderId="14" xfId="10" applyFont="1" applyBorder="1" applyAlignment="1">
      <alignment horizontal="right" vertical="center"/>
    </xf>
    <xf numFmtId="38" fontId="9" fillId="0" borderId="0" xfId="10" applyFont="1" applyBorder="1" applyAlignment="1">
      <alignment horizontal="right" vertical="center"/>
    </xf>
    <xf numFmtId="38" fontId="6" fillId="0" borderId="0" xfId="10" applyFont="1" applyBorder="1" applyAlignment="1">
      <alignment horizontal="right" vertical="center"/>
    </xf>
    <xf numFmtId="38" fontId="6" fillId="0" borderId="1" xfId="10" applyFont="1" applyBorder="1" applyAlignment="1">
      <alignment horizontal="right" vertical="center"/>
    </xf>
    <xf numFmtId="0" fontId="0" fillId="0" borderId="11" xfId="0" applyBorder="1" applyAlignment="1"/>
    <xf numFmtId="0" fontId="11" fillId="0" borderId="0" xfId="0" applyFont="1" applyBorder="1" applyAlignment="1">
      <alignment horizontal="right"/>
    </xf>
    <xf numFmtId="0" fontId="4" fillId="0" borderId="0" xfId="0" applyFont="1" applyAlignment="1">
      <alignment horizontal="justify" vertical="center"/>
    </xf>
    <xf numFmtId="0" fontId="6" fillId="0" borderId="0" xfId="0" applyFont="1" applyAlignment="1">
      <alignment horizontal="center"/>
    </xf>
    <xf numFmtId="184" fontId="21" fillId="0" borderId="0" xfId="0" applyNumberFormat="1" applyFont="1" applyFill="1" applyAlignment="1"/>
    <xf numFmtId="0" fontId="9" fillId="0" borderId="0" xfId="0" applyFont="1" applyAlignment="1">
      <alignment horizontal="right"/>
    </xf>
    <xf numFmtId="38" fontId="9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0" fontId="11" fillId="0" borderId="0" xfId="0" applyFont="1" applyBorder="1" applyAlignment="1"/>
    <xf numFmtId="0" fontId="29" fillId="0" borderId="0" xfId="0" applyFont="1" applyBorder="1" applyAlignment="1"/>
    <xf numFmtId="0" fontId="3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4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top" wrapText="1"/>
    </xf>
    <xf numFmtId="178" fontId="6" fillId="0" borderId="0" xfId="2" applyNumberFormat="1" applyFont="1" applyAlignment="1">
      <alignment horizontal="right" vertical="center"/>
    </xf>
    <xf numFmtId="56" fontId="30" fillId="0" borderId="0" xfId="0" applyNumberFormat="1" applyFont="1" applyAlignment="1"/>
    <xf numFmtId="0" fontId="31" fillId="0" borderId="0" xfId="0" applyFont="1" applyAlignment="1"/>
    <xf numFmtId="0" fontId="10" fillId="0" borderId="34" xfId="0" applyFont="1" applyBorder="1" applyAlignment="1">
      <alignment horizontal="center" vertical="center"/>
    </xf>
    <xf numFmtId="38" fontId="10" fillId="0" borderId="7" xfId="5" applyFont="1" applyBorder="1" applyAlignment="1">
      <alignment horizontal="right" vertical="center"/>
    </xf>
    <xf numFmtId="180" fontId="9" fillId="0" borderId="5" xfId="5" applyNumberFormat="1" applyFont="1" applyBorder="1" applyAlignment="1">
      <alignment horizontal="right" vertical="center"/>
    </xf>
    <xf numFmtId="181" fontId="9" fillId="0" borderId="5" xfId="0" applyNumberFormat="1" applyFont="1" applyBorder="1" applyAlignment="1">
      <alignment horizontal="right" vertical="center"/>
    </xf>
    <xf numFmtId="181" fontId="9" fillId="0" borderId="5" xfId="0" applyNumberFormat="1" applyFont="1" applyFill="1" applyBorder="1" applyAlignment="1">
      <alignment horizontal="right" vertical="center"/>
    </xf>
    <xf numFmtId="176" fontId="6" fillId="0" borderId="37" xfId="0" applyNumberFormat="1" applyFont="1" applyBorder="1" applyAlignment="1">
      <alignment horizontal="center" vertical="center"/>
    </xf>
    <xf numFmtId="181" fontId="9" fillId="0" borderId="7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0" fillId="0" borderId="0" xfId="0" applyBorder="1" applyAlignment="1"/>
    <xf numFmtId="0" fontId="13" fillId="0" borderId="1" xfId="0" applyFont="1" applyBorder="1" applyAlignment="1">
      <alignment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177" fontId="6" fillId="0" borderId="24" xfId="0" applyNumberFormat="1" applyFont="1" applyBorder="1" applyAlignment="1">
      <alignment horizontal="center" vertical="center"/>
    </xf>
    <xf numFmtId="177" fontId="6" fillId="0" borderId="31" xfId="0" applyNumberFormat="1" applyFont="1" applyBorder="1" applyAlignment="1">
      <alignment horizontal="center" vertical="center"/>
    </xf>
    <xf numFmtId="177" fontId="6" fillId="0" borderId="12" xfId="0" applyNumberFormat="1" applyFont="1" applyBorder="1" applyAlignment="1">
      <alignment horizontal="center" vertical="center"/>
    </xf>
    <xf numFmtId="177" fontId="6" fillId="0" borderId="37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9" fillId="0" borderId="0" xfId="0" applyFont="1" applyAlignment="1">
      <alignment horizontal="center"/>
    </xf>
    <xf numFmtId="0" fontId="13" fillId="0" borderId="0" xfId="0" applyFont="1" applyAlignment="1"/>
    <xf numFmtId="38" fontId="4" fillId="0" borderId="0" xfId="5" applyFont="1" applyBorder="1" applyAlignment="1">
      <alignment horizontal="right" vertical="center"/>
    </xf>
    <xf numFmtId="0" fontId="13" fillId="0" borderId="0" xfId="0" applyFont="1" applyBorder="1" applyAlignment="1"/>
    <xf numFmtId="0" fontId="20" fillId="0" borderId="34" xfId="0" applyFont="1" applyBorder="1" applyAlignment="1">
      <alignment horizontal="center" vertical="center" wrapText="1"/>
    </xf>
    <xf numFmtId="38" fontId="6" fillId="0" borderId="3" xfId="5" applyFont="1" applyBorder="1" applyAlignment="1">
      <alignment horizontal="center" vertical="center" wrapText="1"/>
    </xf>
    <xf numFmtId="38" fontId="20" fillId="0" borderId="22" xfId="5" applyFont="1" applyFill="1" applyBorder="1" applyAlignment="1">
      <alignment vertical="center"/>
    </xf>
    <xf numFmtId="38" fontId="6" fillId="0" borderId="22" xfId="5" applyFont="1" applyBorder="1" applyAlignment="1">
      <alignment horizontal="right" vertical="center"/>
    </xf>
    <xf numFmtId="38" fontId="20" fillId="0" borderId="0" xfId="5" applyFont="1" applyFill="1" applyBorder="1" applyAlignment="1">
      <alignment vertical="center"/>
    </xf>
    <xf numFmtId="38" fontId="20" fillId="0" borderId="1" xfId="5" applyFont="1" applyFill="1" applyBorder="1" applyAlignment="1">
      <alignment vertical="center"/>
    </xf>
    <xf numFmtId="38" fontId="6" fillId="0" borderId="1" xfId="5" applyFont="1" applyBorder="1" applyAlignment="1">
      <alignment vertical="center"/>
    </xf>
    <xf numFmtId="0" fontId="3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center"/>
    </xf>
    <xf numFmtId="38" fontId="6" fillId="0" borderId="7" xfId="5" applyFont="1" applyBorder="1"/>
    <xf numFmtId="38" fontId="6" fillId="0" borderId="1" xfId="5" applyFont="1" applyBorder="1"/>
    <xf numFmtId="38" fontId="9" fillId="0" borderId="22" xfId="5" applyFont="1" applyBorder="1" applyAlignment="1">
      <alignment horizontal="right" vertical="center"/>
    </xf>
    <xf numFmtId="180" fontId="9" fillId="0" borderId="22" xfId="5" applyNumberFormat="1" applyFont="1" applyBorder="1" applyAlignment="1">
      <alignment horizontal="right" vertical="center"/>
    </xf>
    <xf numFmtId="38" fontId="9" fillId="0" borderId="0" xfId="1" applyFont="1" applyFill="1" applyBorder="1" applyAlignment="1">
      <alignment horizontal="right" vertical="center"/>
    </xf>
    <xf numFmtId="38" fontId="9" fillId="0" borderId="5" xfId="1" applyFont="1" applyFill="1" applyBorder="1" applyAlignment="1">
      <alignment horizontal="right" vertical="center"/>
    </xf>
    <xf numFmtId="38" fontId="9" fillId="0" borderId="5" xfId="1" applyFont="1" applyBorder="1" applyAlignment="1">
      <alignment vertical="center"/>
    </xf>
    <xf numFmtId="38" fontId="6" fillId="0" borderId="0" xfId="1" applyFont="1" applyBorder="1" applyAlignment="1">
      <alignment vertical="center"/>
    </xf>
    <xf numFmtId="0" fontId="6" fillId="0" borderId="0" xfId="6" applyFont="1" applyBorder="1" applyAlignment="1">
      <alignment vertical="center"/>
    </xf>
    <xf numFmtId="38" fontId="9" fillId="0" borderId="7" xfId="1" applyFont="1" applyBorder="1" applyAlignment="1">
      <alignment vertical="center"/>
    </xf>
    <xf numFmtId="38" fontId="6" fillId="0" borderId="1" xfId="1" applyFont="1" applyBorder="1" applyAlignment="1">
      <alignment vertical="center"/>
    </xf>
    <xf numFmtId="0" fontId="6" fillId="0" borderId="1" xfId="6" applyFont="1" applyBorder="1" applyAlignment="1">
      <alignment vertical="center"/>
    </xf>
    <xf numFmtId="0" fontId="7" fillId="0" borderId="0" xfId="6" applyFont="1"/>
    <xf numFmtId="0" fontId="32" fillId="0" borderId="0" xfId="0" applyFont="1" applyBorder="1" applyAlignment="1">
      <alignment horizontal="right" vertical="center"/>
    </xf>
    <xf numFmtId="0" fontId="32" fillId="0" borderId="4" xfId="0" applyFont="1" applyBorder="1" applyAlignment="1">
      <alignment horizontal="right" vertical="center"/>
    </xf>
    <xf numFmtId="0" fontId="32" fillId="0" borderId="6" xfId="0" applyFont="1" applyBorder="1" applyAlignment="1">
      <alignment horizontal="right" vertical="center"/>
    </xf>
    <xf numFmtId="0" fontId="12" fillId="0" borderId="3" xfId="8" applyFont="1" applyBorder="1" applyAlignment="1">
      <alignment horizontal="center" vertical="center" wrapText="1"/>
    </xf>
    <xf numFmtId="38" fontId="6" fillId="0" borderId="1" xfId="1" applyFont="1" applyFill="1" applyBorder="1" applyAlignment="1">
      <alignment horizontal="right" vertical="center"/>
    </xf>
    <xf numFmtId="38" fontId="6" fillId="0" borderId="1" xfId="5" applyNumberFormat="1" applyFont="1" applyBorder="1" applyAlignment="1">
      <alignment horizontal="right" vertical="center"/>
    </xf>
    <xf numFmtId="0" fontId="13" fillId="0" borderId="0" xfId="0" applyNumberFormat="1" applyFont="1" applyFill="1" applyBorder="1" applyAlignment="1"/>
    <xf numFmtId="0" fontId="13" fillId="0" borderId="1" xfId="0" applyNumberFormat="1" applyFont="1" applyFill="1" applyBorder="1" applyAlignment="1"/>
    <xf numFmtId="0" fontId="33" fillId="0" borderId="0" xfId="0" applyFont="1" applyFill="1" applyBorder="1" applyAlignment="1"/>
    <xf numFmtId="38" fontId="9" fillId="0" borderId="1" xfId="10" applyFont="1" applyBorder="1" applyAlignment="1">
      <alignment horizontal="right" vertical="center"/>
    </xf>
    <xf numFmtId="180" fontId="6" fillId="0" borderId="0" xfId="5" applyNumberFormat="1" applyFont="1" applyBorder="1"/>
    <xf numFmtId="0" fontId="34" fillId="0" borderId="0" xfId="0" applyFont="1" applyAlignment="1"/>
    <xf numFmtId="0" fontId="30" fillId="0" borderId="0" xfId="0" applyFont="1" applyAlignment="1"/>
    <xf numFmtId="38" fontId="8" fillId="0" borderId="22" xfId="5" applyFont="1" applyBorder="1" applyAlignment="1">
      <alignment horizontal="right" vertical="center"/>
    </xf>
    <xf numFmtId="38" fontId="20" fillId="0" borderId="5" xfId="5" applyFont="1" applyFill="1" applyBorder="1" applyAlignment="1">
      <alignment vertical="center"/>
    </xf>
    <xf numFmtId="38" fontId="8" fillId="0" borderId="0" xfId="5" applyFont="1" applyBorder="1" applyAlignment="1">
      <alignment vertical="center"/>
    </xf>
    <xf numFmtId="38" fontId="8" fillId="0" borderId="1" xfId="5" applyFont="1" applyBorder="1" applyAlignment="1">
      <alignment vertical="center"/>
    </xf>
    <xf numFmtId="0" fontId="12" fillId="0" borderId="0" xfId="6" applyFont="1" applyBorder="1" applyAlignment="1">
      <alignment vertical="center" shrinkToFit="1"/>
    </xf>
    <xf numFmtId="0" fontId="12" fillId="0" borderId="4" xfId="6" applyFont="1" applyBorder="1" applyAlignment="1">
      <alignment vertical="center" shrinkToFit="1"/>
    </xf>
    <xf numFmtId="0" fontId="6" fillId="0" borderId="0" xfId="0" applyFont="1" applyBorder="1" applyAlignment="1">
      <alignment horizontal="center" vertical="center"/>
    </xf>
    <xf numFmtId="0" fontId="6" fillId="0" borderId="0" xfId="6" applyFont="1" applyBorder="1" applyAlignment="1">
      <alignment horizontal="right" vertical="center"/>
    </xf>
    <xf numFmtId="0" fontId="6" fillId="0" borderId="1" xfId="6" applyFont="1" applyBorder="1" applyAlignment="1">
      <alignment horizontal="right" vertical="center"/>
    </xf>
    <xf numFmtId="0" fontId="8" fillId="0" borderId="1" xfId="0" applyFont="1" applyFill="1" applyBorder="1" applyAlignment="1">
      <alignment horizontal="right"/>
    </xf>
    <xf numFmtId="0" fontId="19" fillId="0" borderId="0" xfId="0" applyFont="1" applyBorder="1" applyAlignment="1">
      <alignment horizontal="center" vertical="center"/>
    </xf>
    <xf numFmtId="38" fontId="19" fillId="0" borderId="0" xfId="5" applyNumberFormat="1" applyFont="1" applyBorder="1" applyAlignment="1">
      <alignment horizontal="right" vertical="center"/>
    </xf>
    <xf numFmtId="38" fontId="6" fillId="0" borderId="7" xfId="5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9" fillId="0" borderId="28" xfId="6" applyFont="1" applyFill="1" applyBorder="1" applyAlignment="1">
      <alignment horizontal="center" vertical="center"/>
    </xf>
    <xf numFmtId="0" fontId="4" fillId="0" borderId="4" xfId="6" applyFont="1" applyBorder="1" applyAlignment="1">
      <alignment vertical="center" shrinkToFit="1"/>
    </xf>
    <xf numFmtId="58" fontId="4" fillId="0" borderId="1" xfId="6" applyNumberFormat="1" applyFont="1" applyBorder="1" applyAlignment="1">
      <alignment horizontal="right" vertical="center"/>
    </xf>
    <xf numFmtId="58" fontId="4" fillId="0" borderId="1" xfId="6" applyNumberFormat="1" applyFont="1" applyFill="1" applyBorder="1" applyAlignment="1">
      <alignment horizontal="right" vertical="center"/>
    </xf>
    <xf numFmtId="0" fontId="4" fillId="0" borderId="1" xfId="8" applyFont="1" applyBorder="1" applyAlignment="1">
      <alignment horizontal="justify" vertical="center"/>
    </xf>
    <xf numFmtId="0" fontId="6" fillId="0" borderId="19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4" fillId="0" borderId="11" xfId="0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6" fillId="0" borderId="8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/>
    </xf>
    <xf numFmtId="0" fontId="6" fillId="0" borderId="34" xfId="0" applyFont="1" applyFill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36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right" vertical="center"/>
    </xf>
    <xf numFmtId="0" fontId="6" fillId="0" borderId="2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right" vertical="center"/>
    </xf>
    <xf numFmtId="0" fontId="6" fillId="0" borderId="6" xfId="0" applyFont="1" applyFill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6" fillId="0" borderId="5" xfId="0" applyFont="1" applyBorder="1" applyAlignment="1">
      <alignment horizontal="center" vertical="center"/>
    </xf>
    <xf numFmtId="38" fontId="6" fillId="0" borderId="0" xfId="5" applyFont="1" applyFill="1" applyBorder="1"/>
    <xf numFmtId="0" fontId="8" fillId="0" borderId="3" xfId="3" applyFont="1" applyFill="1" applyBorder="1" applyAlignment="1">
      <alignment horizontal="center" vertical="center"/>
    </xf>
    <xf numFmtId="38" fontId="10" fillId="0" borderId="0" xfId="5" applyFont="1" applyFill="1" applyAlignment="1">
      <alignment horizontal="right" vertical="center"/>
    </xf>
    <xf numFmtId="38" fontId="8" fillId="0" borderId="0" xfId="5" applyFont="1" applyFill="1" applyAlignment="1">
      <alignment horizontal="right" vertical="center"/>
    </xf>
    <xf numFmtId="0" fontId="8" fillId="0" borderId="0" xfId="4" applyFont="1" applyFill="1"/>
    <xf numFmtId="0" fontId="7" fillId="0" borderId="0" xfId="4" applyBorder="1"/>
    <xf numFmtId="0" fontId="35" fillId="0" borderId="0" xfId="6" applyFont="1" applyBorder="1" applyAlignment="1">
      <alignment vertical="center" wrapText="1" shrinkToFit="1"/>
    </xf>
    <xf numFmtId="0" fontId="35" fillId="0" borderId="4" xfId="6" applyFont="1" applyBorder="1" applyAlignment="1">
      <alignment vertical="center" wrapText="1" shrinkToFit="1"/>
    </xf>
    <xf numFmtId="55" fontId="6" fillId="0" borderId="12" xfId="6" applyNumberFormat="1" applyFont="1" applyFill="1" applyBorder="1" applyAlignment="1">
      <alignment horizontal="center" vertical="center"/>
    </xf>
    <xf numFmtId="0" fontId="6" fillId="0" borderId="25" xfId="6" applyFont="1" applyFill="1" applyBorder="1" applyAlignment="1">
      <alignment horizontal="center" vertical="center"/>
    </xf>
    <xf numFmtId="0" fontId="4" fillId="0" borderId="11" xfId="6" applyFont="1" applyFill="1" applyBorder="1" applyAlignment="1">
      <alignment horizontal="left" vertical="center"/>
    </xf>
    <xf numFmtId="0" fontId="11" fillId="0" borderId="11" xfId="6" applyFont="1" applyFill="1" applyBorder="1" applyAlignment="1">
      <alignment vertical="center"/>
    </xf>
    <xf numFmtId="0" fontId="21" fillId="0" borderId="30" xfId="6" applyFont="1" applyFill="1" applyBorder="1" applyAlignment="1">
      <alignment horizontal="right" vertical="center"/>
    </xf>
    <xf numFmtId="0" fontId="21" fillId="0" borderId="22" xfId="6" applyFont="1" applyFill="1" applyBorder="1" applyAlignment="1">
      <alignment horizontal="right" vertical="center"/>
    </xf>
    <xf numFmtId="0" fontId="21" fillId="0" borderId="5" xfId="6" applyFont="1" applyFill="1" applyBorder="1" applyAlignment="1">
      <alignment horizontal="right" vertical="center"/>
    </xf>
    <xf numFmtId="0" fontId="21" fillId="0" borderId="7" xfId="6" applyFont="1" applyFill="1" applyBorder="1" applyAlignment="1">
      <alignment horizontal="right" vertical="center"/>
    </xf>
    <xf numFmtId="0" fontId="8" fillId="0" borderId="6" xfId="8" applyFont="1" applyFill="1" applyBorder="1" applyAlignment="1">
      <alignment horizontal="right" vertical="center"/>
    </xf>
    <xf numFmtId="0" fontId="8" fillId="0" borderId="13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right"/>
    </xf>
    <xf numFmtId="0" fontId="8" fillId="0" borderId="4" xfId="0" applyFont="1" applyBorder="1" applyAlignment="1">
      <alignment horizontal="right" vertical="center"/>
    </xf>
    <xf numFmtId="0" fontId="8" fillId="0" borderId="6" xfId="0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10" fillId="0" borderId="1" xfId="0" applyFont="1" applyBorder="1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right"/>
    </xf>
    <xf numFmtId="0" fontId="8" fillId="0" borderId="0" xfId="0" applyFont="1" applyAlignment="1">
      <alignment horizontal="right" vertical="center"/>
    </xf>
    <xf numFmtId="0" fontId="8" fillId="0" borderId="2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38" fontId="9" fillId="0" borderId="22" xfId="5" applyFont="1" applyFill="1" applyBorder="1" applyAlignment="1">
      <alignment horizontal="right" vertical="center"/>
    </xf>
    <xf numFmtId="38" fontId="9" fillId="0" borderId="1" xfId="5" applyFont="1" applyFill="1" applyBorder="1" applyAlignment="1">
      <alignment horizontal="right" vertical="center"/>
    </xf>
    <xf numFmtId="0" fontId="8" fillId="0" borderId="4" xfId="0" applyFont="1" applyFill="1" applyBorder="1" applyAlignment="1">
      <alignment horizontal="right" vertical="center"/>
    </xf>
    <xf numFmtId="0" fontId="8" fillId="0" borderId="36" xfId="0" applyFont="1" applyFill="1" applyBorder="1" applyAlignment="1">
      <alignment horizontal="center" vertical="center"/>
    </xf>
    <xf numFmtId="180" fontId="9" fillId="0" borderId="0" xfId="5" applyNumberFormat="1" applyFont="1" applyBorder="1" applyAlignment="1">
      <alignment vertical="center"/>
    </xf>
    <xf numFmtId="180" fontId="9" fillId="0" borderId="1" xfId="5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38" fontId="8" fillId="2" borderId="0" xfId="5" applyFont="1" applyFill="1" applyBorder="1" applyAlignment="1">
      <alignment horizontal="right" vertical="center"/>
    </xf>
    <xf numFmtId="38" fontId="8" fillId="2" borderId="1" xfId="5" applyFont="1" applyFill="1" applyBorder="1" applyAlignment="1">
      <alignment horizontal="right" vertical="center"/>
    </xf>
    <xf numFmtId="38" fontId="10" fillId="2" borderId="1" xfId="0" applyNumberFormat="1" applyFont="1" applyFill="1" applyBorder="1" applyAlignment="1"/>
    <xf numFmtId="38" fontId="36" fillId="0" borderId="0" xfId="5" applyFont="1" applyBorder="1" applyAlignment="1">
      <alignment horizontal="right" vertical="center"/>
    </xf>
    <xf numFmtId="38" fontId="37" fillId="0" borderId="0" xfId="5" applyFont="1" applyBorder="1" applyAlignment="1">
      <alignment vertical="center"/>
    </xf>
    <xf numFmtId="38" fontId="37" fillId="0" borderId="0" xfId="5" applyFont="1" applyBorder="1" applyAlignment="1">
      <alignment horizontal="right" vertical="center"/>
    </xf>
    <xf numFmtId="38" fontId="36" fillId="0" borderId="1" xfId="5" applyFont="1" applyBorder="1" applyAlignment="1">
      <alignment horizontal="right" vertical="center"/>
    </xf>
    <xf numFmtId="38" fontId="37" fillId="0" borderId="1" xfId="5" applyFont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6" fillId="0" borderId="8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0" xfId="3" applyFont="1" applyAlignment="1">
      <alignment horizontal="center"/>
    </xf>
    <xf numFmtId="0" fontId="6" fillId="0" borderId="20" xfId="3" applyFont="1" applyBorder="1" applyAlignment="1">
      <alignment horizontal="center" vertical="center"/>
    </xf>
    <xf numFmtId="0" fontId="6" fillId="0" borderId="21" xfId="3" applyFont="1" applyBorder="1" applyAlignment="1">
      <alignment horizontal="center" vertical="center"/>
    </xf>
    <xf numFmtId="0" fontId="6" fillId="0" borderId="23" xfId="3" applyFont="1" applyBorder="1" applyAlignment="1">
      <alignment horizontal="center" vertical="center" textRotation="255"/>
    </xf>
    <xf numFmtId="0" fontId="6" fillId="0" borderId="4" xfId="3" applyFont="1" applyBorder="1" applyAlignment="1">
      <alignment horizontal="center" vertical="center" textRotation="255"/>
    </xf>
    <xf numFmtId="0" fontId="6" fillId="0" borderId="6" xfId="3" applyFont="1" applyBorder="1" applyAlignment="1">
      <alignment horizontal="center" vertical="center" textRotation="255"/>
    </xf>
    <xf numFmtId="0" fontId="12" fillId="0" borderId="20" xfId="3" applyFont="1" applyBorder="1" applyAlignment="1">
      <alignment horizontal="center" vertical="center"/>
    </xf>
    <xf numFmtId="0" fontId="12" fillId="0" borderId="21" xfId="3" applyFont="1" applyBorder="1" applyAlignment="1">
      <alignment horizontal="center" vertical="center"/>
    </xf>
    <xf numFmtId="0" fontId="6" fillId="0" borderId="19" xfId="3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/>
    </xf>
    <xf numFmtId="0" fontId="4" fillId="0" borderId="0" xfId="4" applyFont="1" applyBorder="1" applyAlignment="1">
      <alignment horizontal="left" vertical="center"/>
    </xf>
    <xf numFmtId="0" fontId="3" fillId="0" borderId="0" xfId="4" applyFont="1" applyAlignment="1">
      <alignment horizontal="center"/>
    </xf>
    <xf numFmtId="58" fontId="4" fillId="0" borderId="1" xfId="4" applyNumberFormat="1" applyFont="1" applyBorder="1" applyAlignment="1">
      <alignment horizontal="right" vertical="center"/>
    </xf>
    <xf numFmtId="0" fontId="6" fillId="0" borderId="8" xfId="4" applyFont="1" applyFill="1" applyBorder="1" applyAlignment="1">
      <alignment horizontal="center" vertical="center"/>
    </xf>
    <xf numFmtId="0" fontId="6" fillId="0" borderId="15" xfId="4" applyFont="1" applyFill="1" applyBorder="1" applyAlignment="1">
      <alignment horizontal="center" vertical="center"/>
    </xf>
    <xf numFmtId="0" fontId="6" fillId="0" borderId="9" xfId="4" applyFont="1" applyFill="1" applyBorder="1" applyAlignment="1">
      <alignment horizontal="center" vertical="center"/>
    </xf>
    <xf numFmtId="0" fontId="6" fillId="0" borderId="17" xfId="4" applyFont="1" applyFill="1" applyBorder="1" applyAlignment="1">
      <alignment horizontal="center" vertical="center"/>
    </xf>
    <xf numFmtId="0" fontId="6" fillId="0" borderId="3" xfId="4" applyFont="1" applyFill="1" applyBorder="1" applyAlignment="1">
      <alignment horizontal="center" vertical="center"/>
    </xf>
    <xf numFmtId="0" fontId="6" fillId="0" borderId="19" xfId="4" applyFont="1" applyFill="1" applyBorder="1" applyAlignment="1">
      <alignment horizontal="center" vertical="center"/>
    </xf>
    <xf numFmtId="0" fontId="6" fillId="0" borderId="10" xfId="4" applyFont="1" applyFill="1" applyBorder="1" applyAlignment="1">
      <alignment horizontal="center" vertical="center" wrapText="1"/>
    </xf>
    <xf numFmtId="0" fontId="6" fillId="0" borderId="18" xfId="4" applyFont="1" applyFill="1" applyBorder="1" applyAlignment="1">
      <alignment horizontal="center" vertical="center" wrapText="1"/>
    </xf>
    <xf numFmtId="0" fontId="9" fillId="0" borderId="28" xfId="6" applyFont="1" applyFill="1" applyBorder="1" applyAlignment="1">
      <alignment horizontal="center" vertical="center"/>
    </xf>
    <xf numFmtId="0" fontId="9" fillId="0" borderId="29" xfId="6" applyFont="1" applyFill="1" applyBorder="1" applyAlignment="1">
      <alignment horizontal="center" vertical="center"/>
    </xf>
    <xf numFmtId="0" fontId="4" fillId="0" borderId="0" xfId="6" applyFont="1" applyBorder="1" applyAlignment="1">
      <alignment vertical="center" shrinkToFit="1"/>
    </xf>
    <xf numFmtId="0" fontId="4" fillId="0" borderId="4" xfId="6" applyFont="1" applyBorder="1" applyAlignment="1">
      <alignment vertical="center" shrinkToFit="1"/>
    </xf>
    <xf numFmtId="0" fontId="3" fillId="0" borderId="0" xfId="6" applyFont="1" applyAlignment="1">
      <alignment horizontal="center"/>
    </xf>
    <xf numFmtId="58" fontId="4" fillId="0" borderId="1" xfId="6" applyNumberFormat="1" applyFont="1" applyBorder="1" applyAlignment="1">
      <alignment horizontal="right" vertical="center"/>
    </xf>
    <xf numFmtId="0" fontId="6" fillId="0" borderId="11" xfId="6" applyFont="1" applyBorder="1" applyAlignment="1">
      <alignment horizontal="center" vertical="center"/>
    </xf>
    <xf numFmtId="0" fontId="6" fillId="0" borderId="8" xfId="6" applyFont="1" applyBorder="1" applyAlignment="1">
      <alignment horizontal="center" vertical="center"/>
    </xf>
    <xf numFmtId="0" fontId="6" fillId="0" borderId="26" xfId="6" applyFont="1" applyBorder="1" applyAlignment="1">
      <alignment horizontal="center" vertical="center"/>
    </xf>
    <xf numFmtId="0" fontId="6" fillId="0" borderId="16" xfId="6" applyFont="1" applyBorder="1" applyAlignment="1">
      <alignment horizontal="center" vertical="center"/>
    </xf>
    <xf numFmtId="0" fontId="6" fillId="0" borderId="9" xfId="6" applyFont="1" applyBorder="1" applyAlignment="1">
      <alignment horizontal="center" vertical="center"/>
    </xf>
    <xf numFmtId="0" fontId="6" fillId="0" borderId="17" xfId="6" applyFont="1" applyBorder="1" applyAlignment="1">
      <alignment horizontal="center" vertical="center"/>
    </xf>
    <xf numFmtId="0" fontId="6" fillId="0" borderId="3" xfId="6" applyFont="1" applyBorder="1" applyAlignment="1">
      <alignment horizontal="center" vertical="center"/>
    </xf>
    <xf numFmtId="0" fontId="6" fillId="0" borderId="19" xfId="6" applyFont="1" applyBorder="1" applyAlignment="1">
      <alignment horizontal="center" vertical="center"/>
    </xf>
    <xf numFmtId="0" fontId="6" fillId="0" borderId="2" xfId="6" applyFont="1" applyBorder="1" applyAlignment="1">
      <alignment horizontal="center" vertical="center"/>
    </xf>
    <xf numFmtId="0" fontId="6" fillId="0" borderId="10" xfId="6" applyFont="1" applyBorder="1" applyAlignment="1">
      <alignment horizontal="center" vertical="center" wrapText="1"/>
    </xf>
    <xf numFmtId="0" fontId="6" fillId="0" borderId="13" xfId="6" applyFont="1" applyBorder="1" applyAlignment="1">
      <alignment horizontal="center" vertical="center" wrapText="1"/>
    </xf>
    <xf numFmtId="0" fontId="6" fillId="0" borderId="0" xfId="6" applyFont="1" applyFill="1" applyBorder="1" applyAlignment="1">
      <alignment horizontal="center" vertical="center"/>
    </xf>
    <xf numFmtId="0" fontId="9" fillId="0" borderId="14" xfId="6" applyFont="1" applyFill="1" applyBorder="1" applyAlignment="1">
      <alignment horizontal="center" vertical="center"/>
    </xf>
    <xf numFmtId="0" fontId="9" fillId="0" borderId="15" xfId="6" applyFont="1" applyFill="1" applyBorder="1" applyAlignment="1">
      <alignment horizontal="center" vertical="center"/>
    </xf>
    <xf numFmtId="0" fontId="9" fillId="0" borderId="22" xfId="6" applyFont="1" applyFill="1" applyBorder="1" applyAlignment="1">
      <alignment horizontal="center" vertical="center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0" borderId="0" xfId="6" applyFont="1" applyFill="1" applyAlignment="1">
      <alignment horizontal="center" vertical="center"/>
    </xf>
    <xf numFmtId="58" fontId="4" fillId="0" borderId="1" xfId="6" applyNumberFormat="1" applyFont="1" applyFill="1" applyBorder="1" applyAlignment="1">
      <alignment horizontal="right" vertical="center"/>
    </xf>
    <xf numFmtId="0" fontId="8" fillId="0" borderId="1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6" fillId="0" borderId="9" xfId="6" applyFont="1" applyFill="1" applyBorder="1" applyAlignment="1">
      <alignment horizontal="center" vertical="center"/>
    </xf>
    <xf numFmtId="0" fontId="6" fillId="0" borderId="17" xfId="6" applyFont="1" applyFill="1" applyBorder="1" applyAlignment="1">
      <alignment horizontal="center" vertical="center"/>
    </xf>
    <xf numFmtId="0" fontId="6" fillId="0" borderId="3" xfId="6" applyFont="1" applyFill="1" applyBorder="1" applyAlignment="1">
      <alignment horizontal="center" vertical="center"/>
    </xf>
    <xf numFmtId="0" fontId="6" fillId="0" borderId="19" xfId="6" applyFont="1" applyFill="1" applyBorder="1" applyAlignment="1">
      <alignment horizontal="center" vertical="center"/>
    </xf>
    <xf numFmtId="0" fontId="3" fillId="0" borderId="0" xfId="6" applyFont="1" applyFill="1" applyAlignment="1">
      <alignment horizontal="center"/>
    </xf>
    <xf numFmtId="0" fontId="6" fillId="0" borderId="11" xfId="6" applyFont="1" applyFill="1" applyBorder="1" applyAlignment="1">
      <alignment horizontal="center" vertical="center"/>
    </xf>
    <xf numFmtId="0" fontId="6" fillId="0" borderId="26" xfId="6" applyFont="1" applyFill="1" applyBorder="1" applyAlignment="1">
      <alignment horizontal="center" vertical="center"/>
    </xf>
    <xf numFmtId="0" fontId="6" fillId="0" borderId="1" xfId="6" applyNumberFormat="1" applyFont="1" applyFill="1" applyBorder="1" applyAlignment="1">
      <alignment horizontal="center" vertical="center"/>
    </xf>
    <xf numFmtId="0" fontId="21" fillId="0" borderId="22" xfId="6" applyFont="1" applyFill="1" applyBorder="1" applyAlignment="1">
      <alignment horizontal="center" vertical="center"/>
    </xf>
    <xf numFmtId="0" fontId="4" fillId="0" borderId="1" xfId="8" applyFont="1" applyBorder="1" applyAlignment="1">
      <alignment horizontal="justify" vertical="center"/>
    </xf>
    <xf numFmtId="0" fontId="4" fillId="0" borderId="0" xfId="8" applyFont="1" applyBorder="1" applyAlignment="1">
      <alignment horizontal="right" vertical="center"/>
    </xf>
    <xf numFmtId="0" fontId="3" fillId="0" borderId="0" xfId="8" applyFont="1" applyAlignment="1">
      <alignment horizontal="center"/>
    </xf>
    <xf numFmtId="0" fontId="6" fillId="0" borderId="19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 textRotation="255" shrinkToFit="1"/>
    </xf>
    <xf numFmtId="0" fontId="12" fillId="0" borderId="4" xfId="0" applyFont="1" applyBorder="1" applyAlignment="1">
      <alignment horizontal="center" vertical="center" textRotation="255" shrinkToFit="1"/>
    </xf>
    <xf numFmtId="0" fontId="12" fillId="0" borderId="6" xfId="0" applyFont="1" applyBorder="1" applyAlignment="1">
      <alignment horizontal="center" vertical="center" textRotation="255" shrinkToFit="1"/>
    </xf>
    <xf numFmtId="0" fontId="6" fillId="0" borderId="24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 vertical="center" wrapText="1"/>
    </xf>
    <xf numFmtId="0" fontId="6" fillId="0" borderId="30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6" fillId="0" borderId="8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 wrapText="1" shrinkToFit="1"/>
    </xf>
    <xf numFmtId="0" fontId="18" fillId="0" borderId="2" xfId="0" applyFont="1" applyFill="1" applyBorder="1" applyAlignment="1">
      <alignment horizontal="center" vertical="center" wrapText="1" shrinkToFit="1"/>
    </xf>
    <xf numFmtId="0" fontId="6" fillId="0" borderId="19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 wrapText="1"/>
    </xf>
    <xf numFmtId="0" fontId="9" fillId="0" borderId="36" xfId="0" applyFont="1" applyFill="1" applyBorder="1" applyAlignment="1">
      <alignment horizontal="center" vertical="center" wrapText="1"/>
    </xf>
    <xf numFmtId="58" fontId="4" fillId="0" borderId="1" xfId="0" applyNumberFormat="1" applyFont="1" applyFill="1" applyBorder="1" applyAlignment="1">
      <alignment horizontal="right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/>
    </xf>
    <xf numFmtId="0" fontId="6" fillId="0" borderId="3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 shrinkToFit="1"/>
    </xf>
    <xf numFmtId="0" fontId="4" fillId="0" borderId="2" xfId="0" applyFont="1" applyFill="1" applyBorder="1" applyAlignment="1">
      <alignment horizontal="center" vertical="center" wrapText="1" shrinkToFit="1"/>
    </xf>
    <xf numFmtId="0" fontId="9" fillId="0" borderId="24" xfId="0" applyFont="1" applyFill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textRotation="255"/>
    </xf>
    <xf numFmtId="0" fontId="6" fillId="0" borderId="4" xfId="0" applyFont="1" applyBorder="1" applyAlignment="1">
      <alignment horizontal="center" vertical="center" textRotation="255"/>
    </xf>
    <xf numFmtId="0" fontId="6" fillId="0" borderId="15" xfId="0" applyFont="1" applyBorder="1" applyAlignment="1">
      <alignment horizontal="center" vertical="center" textRotation="255"/>
    </xf>
    <xf numFmtId="0" fontId="6" fillId="0" borderId="6" xfId="0" applyFont="1" applyBorder="1" applyAlignment="1">
      <alignment horizontal="center" vertical="center" textRotation="255"/>
    </xf>
    <xf numFmtId="0" fontId="6" fillId="0" borderId="21" xfId="0" applyFont="1" applyBorder="1" applyAlignment="1">
      <alignment horizontal="center" vertical="center" textRotation="255"/>
    </xf>
    <xf numFmtId="0" fontId="6" fillId="0" borderId="35" xfId="0" applyFont="1" applyBorder="1" applyAlignment="1">
      <alignment horizontal="center" vertical="center" textRotation="255"/>
    </xf>
    <xf numFmtId="0" fontId="4" fillId="0" borderId="13" xfId="0" applyFont="1" applyBorder="1" applyAlignment="1">
      <alignment horizontal="center" vertical="center"/>
    </xf>
    <xf numFmtId="0" fontId="6" fillId="0" borderId="23" xfId="0" applyNumberFormat="1" applyFont="1" applyFill="1" applyBorder="1" applyAlignment="1">
      <alignment horizontal="center" vertical="center"/>
    </xf>
    <xf numFmtId="0" fontId="6" fillId="0" borderId="16" xfId="0" applyNumberFormat="1" applyFont="1" applyFill="1" applyBorder="1" applyAlignment="1">
      <alignment horizontal="center" vertical="center"/>
    </xf>
    <xf numFmtId="0" fontId="6" fillId="0" borderId="29" xfId="0" applyNumberFormat="1" applyFont="1" applyFill="1" applyBorder="1" applyAlignment="1">
      <alignment horizontal="center" vertical="center"/>
    </xf>
    <xf numFmtId="0" fontId="6" fillId="0" borderId="15" xfId="0" applyNumberFormat="1" applyFont="1" applyFill="1" applyBorder="1" applyAlignment="1">
      <alignment horizontal="center" vertical="center"/>
    </xf>
    <xf numFmtId="0" fontId="22" fillId="0" borderId="23" xfId="0" applyNumberFormat="1" applyFont="1" applyFill="1" applyBorder="1" applyAlignment="1">
      <alignment horizontal="center" vertical="center"/>
    </xf>
    <xf numFmtId="0" fontId="6" fillId="0" borderId="4" xfId="0" applyNumberFormat="1" applyFont="1" applyFill="1" applyBorder="1" applyAlignment="1">
      <alignment horizontal="center" vertical="center"/>
    </xf>
    <xf numFmtId="0" fontId="6" fillId="0" borderId="6" xfId="0" applyNumberFormat="1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36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36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4" fillId="0" borderId="11" xfId="0" applyFont="1" applyBorder="1" applyAlignment="1">
      <alignment horizontal="right" vertical="center" shrinkToFit="1"/>
    </xf>
    <xf numFmtId="0" fontId="0" fillId="0" borderId="11" xfId="0" applyFont="1" applyBorder="1" applyAlignment="1">
      <alignment horizontal="right" vertical="center" shrinkToFit="1"/>
    </xf>
    <xf numFmtId="0" fontId="0" fillId="0" borderId="0" xfId="0" applyFont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0" fillId="0" borderId="11" xfId="0" applyBorder="1" applyAlignment="1">
      <alignment horizontal="right" shrinkToFit="1"/>
    </xf>
    <xf numFmtId="0" fontId="6" fillId="0" borderId="24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19" xfId="0" applyBorder="1" applyAlignment="1">
      <alignment vertical="center"/>
    </xf>
    <xf numFmtId="0" fontId="9" fillId="0" borderId="10" xfId="0" applyFont="1" applyBorder="1" applyAlignment="1">
      <alignment horizontal="center" vertical="center" wrapText="1"/>
    </xf>
    <xf numFmtId="0" fontId="20" fillId="0" borderId="5" xfId="0" applyFont="1" applyBorder="1" applyAlignment="1"/>
    <xf numFmtId="0" fontId="20" fillId="0" borderId="13" xfId="0" applyFont="1" applyBorder="1" applyAlignment="1"/>
    <xf numFmtId="0" fontId="8" fillId="0" borderId="4" xfId="0" applyFont="1" applyFill="1" applyBorder="1" applyAlignment="1">
      <alignment horizontal="right" vertical="center"/>
    </xf>
    <xf numFmtId="0" fontId="8" fillId="0" borderId="6" xfId="0" applyFont="1" applyFill="1" applyBorder="1" applyAlignment="1">
      <alignment horizontal="right" vertical="center"/>
    </xf>
    <xf numFmtId="0" fontId="6" fillId="0" borderId="23" xfId="0" applyFont="1" applyBorder="1" applyAlignment="1">
      <alignment horizontal="right" vertical="center"/>
    </xf>
    <xf numFmtId="0" fontId="6" fillId="0" borderId="15" xfId="0" applyFont="1" applyBorder="1" applyAlignment="1">
      <alignment horizontal="right" vertical="center"/>
    </xf>
    <xf numFmtId="0" fontId="6" fillId="0" borderId="23" xfId="0" applyFont="1" applyFill="1" applyBorder="1" applyAlignment="1">
      <alignment horizontal="right" vertical="center"/>
    </xf>
    <xf numFmtId="0" fontId="6" fillId="0" borderId="15" xfId="0" applyFont="1" applyFill="1" applyBorder="1" applyAlignment="1">
      <alignment horizontal="right" vertical="center"/>
    </xf>
    <xf numFmtId="0" fontId="8" fillId="0" borderId="21" xfId="0" applyFont="1" applyBorder="1" applyAlignment="1">
      <alignment horizontal="right" vertical="center"/>
    </xf>
    <xf numFmtId="0" fontId="8" fillId="0" borderId="35" xfId="0" applyFont="1" applyBorder="1" applyAlignment="1">
      <alignment horizontal="right" vertical="center"/>
    </xf>
    <xf numFmtId="0" fontId="3" fillId="0" borderId="0" xfId="0" applyFont="1" applyBorder="1" applyAlignment="1">
      <alignment horizontal="center"/>
    </xf>
    <xf numFmtId="0" fontId="6" fillId="0" borderId="21" xfId="0" applyFont="1" applyBorder="1" applyAlignment="1">
      <alignment horizontal="right" vertical="center"/>
    </xf>
    <xf numFmtId="0" fontId="22" fillId="0" borderId="21" xfId="0" applyFont="1" applyBorder="1" applyAlignment="1">
      <alignment horizontal="right" vertical="center"/>
    </xf>
    <xf numFmtId="0" fontId="13" fillId="0" borderId="0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79" fontId="13" fillId="0" borderId="4" xfId="0" applyNumberFormat="1" applyFont="1" applyBorder="1" applyAlignment="1">
      <alignment horizontal="center" vertical="center"/>
    </xf>
    <xf numFmtId="179" fontId="13" fillId="0" borderId="15" xfId="0" applyNumberFormat="1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38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right" vertical="center"/>
    </xf>
    <xf numFmtId="0" fontId="6" fillId="0" borderId="3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4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6" fillId="0" borderId="7" xfId="0" applyFont="1" applyBorder="1" applyAlignment="1">
      <alignment horizontal="center" vertical="center"/>
    </xf>
  </cellXfs>
  <cellStyles count="11">
    <cellStyle name="パーセント" xfId="2" builtinId="5"/>
    <cellStyle name="桁区切り" xfId="1" builtinId="6"/>
    <cellStyle name="桁区切り 2" xfId="5"/>
    <cellStyle name="桁区切り 3" xfId="10"/>
    <cellStyle name="標準" xfId="0" builtinId="0"/>
    <cellStyle name="標準 2" xfId="7"/>
    <cellStyle name="標準 3" xfId="9"/>
    <cellStyle name="標準_児童福祉(1)_児童人口" xfId="3"/>
    <cellStyle name="標準_児童福祉(2)_市立保育園設置状況" xfId="4"/>
    <cellStyle name="標準_児童福祉(3)_私立保育園設置状況" xfId="6"/>
    <cellStyle name="標準_児童福祉(5)_就学前児童人口-待機児童数" xfId="8"/>
  </cellStyles>
  <dxfs count="0"/>
  <tableStyles count="0" defaultTableStyle="TableStyleMedium2" defaultPivotStyle="PivotStyleLight16"/>
  <colors>
    <mruColors>
      <color rgb="FFC409FF"/>
      <color rgb="FFFFFF25"/>
      <color rgb="FFFF3399"/>
      <color rgb="FFFF6600"/>
      <color rgb="FF25FF2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45720</xdr:colOff>
      <xdr:row>4</xdr:row>
      <xdr:rowOff>121920</xdr:rowOff>
    </xdr:from>
    <xdr:to>
      <xdr:col>6</xdr:col>
      <xdr:colOff>60960</xdr:colOff>
      <xdr:row>4</xdr:row>
      <xdr:rowOff>121920</xdr:rowOff>
    </xdr:to>
    <xdr:cxnSp macro="">
      <xdr:nvCxnSpPr>
        <xdr:cNvPr id="2" name="直線矢印コネクタ 3"/>
        <xdr:cNvCxnSpPr>
          <a:cxnSpLocks noChangeShapeType="1"/>
        </xdr:cNvCxnSpPr>
      </xdr:nvCxnSpPr>
      <xdr:spPr bwMode="auto">
        <a:xfrm flipH="1">
          <a:off x="4579620" y="883920"/>
          <a:ext cx="495300" cy="0"/>
        </a:xfrm>
        <a:prstGeom prst="straightConnector1">
          <a:avLst/>
        </a:prstGeom>
        <a:noFill/>
        <a:ln w="6350" algn="ctr">
          <a:solidFill>
            <a:srgbClr val="000000"/>
          </a:solidFill>
          <a:round/>
          <a:headEnd/>
          <a:tailEnd type="triangle" w="med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419100</xdr:colOff>
      <xdr:row>4</xdr:row>
      <xdr:rowOff>106680</xdr:rowOff>
    </xdr:from>
    <xdr:to>
      <xdr:col>7</xdr:col>
      <xdr:colOff>434340</xdr:colOff>
      <xdr:row>4</xdr:row>
      <xdr:rowOff>106680</xdr:rowOff>
    </xdr:to>
    <xdr:cxnSp macro="">
      <xdr:nvCxnSpPr>
        <xdr:cNvPr id="3" name="直線矢印コネクタ 16"/>
        <xdr:cNvCxnSpPr>
          <a:cxnSpLocks noChangeShapeType="1"/>
        </xdr:cNvCxnSpPr>
      </xdr:nvCxnSpPr>
      <xdr:spPr bwMode="auto">
        <a:xfrm>
          <a:off x="5433060" y="868680"/>
          <a:ext cx="495300" cy="0"/>
        </a:xfrm>
        <a:prstGeom prst="straightConnector1">
          <a:avLst/>
        </a:prstGeom>
        <a:noFill/>
        <a:ln w="6350" algn="ctr">
          <a:solidFill>
            <a:srgbClr val="000000"/>
          </a:solidFill>
          <a:round/>
          <a:headEnd/>
          <a:tailEnd type="triangle" w="med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60960</xdr:colOff>
      <xdr:row>7</xdr:row>
      <xdr:rowOff>83820</xdr:rowOff>
    </xdr:from>
    <xdr:to>
      <xdr:col>6</xdr:col>
      <xdr:colOff>160020</xdr:colOff>
      <xdr:row>7</xdr:row>
      <xdr:rowOff>83820</xdr:rowOff>
    </xdr:to>
    <xdr:cxnSp macro="">
      <xdr:nvCxnSpPr>
        <xdr:cNvPr id="4" name="直線矢印コネクタ 14"/>
        <xdr:cNvCxnSpPr>
          <a:cxnSpLocks noChangeShapeType="1"/>
        </xdr:cNvCxnSpPr>
      </xdr:nvCxnSpPr>
      <xdr:spPr bwMode="auto">
        <a:xfrm flipH="1">
          <a:off x="4594860" y="1417320"/>
          <a:ext cx="579120" cy="0"/>
        </a:xfrm>
        <a:prstGeom prst="straightConnector1">
          <a:avLst/>
        </a:prstGeom>
        <a:noFill/>
        <a:ln w="6350" algn="ctr">
          <a:solidFill>
            <a:srgbClr val="000000"/>
          </a:solidFill>
          <a:round/>
          <a:headEnd/>
          <a:tailEnd type="triangle" w="med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45720</xdr:colOff>
      <xdr:row>9</xdr:row>
      <xdr:rowOff>106680</xdr:rowOff>
    </xdr:from>
    <xdr:to>
      <xdr:col>6</xdr:col>
      <xdr:colOff>144780</xdr:colOff>
      <xdr:row>9</xdr:row>
      <xdr:rowOff>106680</xdr:rowOff>
    </xdr:to>
    <xdr:cxnSp macro="">
      <xdr:nvCxnSpPr>
        <xdr:cNvPr id="5" name="直線矢印コネクタ 14"/>
        <xdr:cNvCxnSpPr>
          <a:cxnSpLocks noChangeShapeType="1"/>
        </xdr:cNvCxnSpPr>
      </xdr:nvCxnSpPr>
      <xdr:spPr bwMode="auto">
        <a:xfrm flipH="1">
          <a:off x="4579620" y="1821180"/>
          <a:ext cx="579120" cy="0"/>
        </a:xfrm>
        <a:prstGeom prst="straightConnector1">
          <a:avLst/>
        </a:prstGeom>
        <a:noFill/>
        <a:ln w="6350" algn="ctr">
          <a:solidFill>
            <a:srgbClr val="000000"/>
          </a:solidFill>
          <a:round/>
          <a:headEnd/>
          <a:tailEnd type="triangle" w="med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45720</xdr:colOff>
      <xdr:row>10</xdr:row>
      <xdr:rowOff>106680</xdr:rowOff>
    </xdr:from>
    <xdr:to>
      <xdr:col>6</xdr:col>
      <xdr:colOff>144780</xdr:colOff>
      <xdr:row>10</xdr:row>
      <xdr:rowOff>106680</xdr:rowOff>
    </xdr:to>
    <xdr:cxnSp macro="">
      <xdr:nvCxnSpPr>
        <xdr:cNvPr id="6" name="直線矢印コネクタ 14"/>
        <xdr:cNvCxnSpPr>
          <a:cxnSpLocks noChangeShapeType="1"/>
        </xdr:cNvCxnSpPr>
      </xdr:nvCxnSpPr>
      <xdr:spPr bwMode="auto">
        <a:xfrm flipH="1">
          <a:off x="4579620" y="2011680"/>
          <a:ext cx="579120" cy="0"/>
        </a:xfrm>
        <a:prstGeom prst="straightConnector1">
          <a:avLst/>
        </a:prstGeom>
        <a:noFill/>
        <a:ln w="6350" algn="ctr">
          <a:solidFill>
            <a:srgbClr val="000000"/>
          </a:solidFill>
          <a:round/>
          <a:headEnd/>
          <a:tailEnd type="triangle" w="med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45720</xdr:colOff>
      <xdr:row>11</xdr:row>
      <xdr:rowOff>114300</xdr:rowOff>
    </xdr:from>
    <xdr:to>
      <xdr:col>6</xdr:col>
      <xdr:colOff>144780</xdr:colOff>
      <xdr:row>11</xdr:row>
      <xdr:rowOff>114300</xdr:rowOff>
    </xdr:to>
    <xdr:cxnSp macro="">
      <xdr:nvCxnSpPr>
        <xdr:cNvPr id="7" name="直線矢印コネクタ 14"/>
        <xdr:cNvCxnSpPr>
          <a:cxnSpLocks noChangeShapeType="1"/>
        </xdr:cNvCxnSpPr>
      </xdr:nvCxnSpPr>
      <xdr:spPr bwMode="auto">
        <a:xfrm flipH="1">
          <a:off x="4579620" y="2209800"/>
          <a:ext cx="579120" cy="0"/>
        </a:xfrm>
        <a:prstGeom prst="straightConnector1">
          <a:avLst/>
        </a:prstGeom>
        <a:noFill/>
        <a:ln w="6350" algn="ctr">
          <a:solidFill>
            <a:srgbClr val="000000"/>
          </a:solidFill>
          <a:round/>
          <a:headEnd/>
          <a:tailEnd type="triangle" w="med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45720</xdr:colOff>
      <xdr:row>13</xdr:row>
      <xdr:rowOff>106680</xdr:rowOff>
    </xdr:from>
    <xdr:to>
      <xdr:col>6</xdr:col>
      <xdr:colOff>144780</xdr:colOff>
      <xdr:row>13</xdr:row>
      <xdr:rowOff>106680</xdr:rowOff>
    </xdr:to>
    <xdr:cxnSp macro="">
      <xdr:nvCxnSpPr>
        <xdr:cNvPr id="8" name="直線矢印コネクタ 14"/>
        <xdr:cNvCxnSpPr>
          <a:cxnSpLocks noChangeShapeType="1"/>
        </xdr:cNvCxnSpPr>
      </xdr:nvCxnSpPr>
      <xdr:spPr bwMode="auto">
        <a:xfrm flipH="1">
          <a:off x="4579620" y="2583180"/>
          <a:ext cx="579120" cy="0"/>
        </a:xfrm>
        <a:prstGeom prst="straightConnector1">
          <a:avLst/>
        </a:prstGeom>
        <a:noFill/>
        <a:ln w="6350" algn="ctr">
          <a:solidFill>
            <a:srgbClr val="000000"/>
          </a:solidFill>
          <a:round/>
          <a:headEnd/>
          <a:tailEnd type="triangle" w="med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365760</xdr:colOff>
      <xdr:row>7</xdr:row>
      <xdr:rowOff>106680</xdr:rowOff>
    </xdr:from>
    <xdr:to>
      <xdr:col>7</xdr:col>
      <xdr:colOff>411480</xdr:colOff>
      <xdr:row>7</xdr:row>
      <xdr:rowOff>106680</xdr:rowOff>
    </xdr:to>
    <xdr:cxnSp macro="">
      <xdr:nvCxnSpPr>
        <xdr:cNvPr id="9" name="直線矢印コネクタ 4"/>
        <xdr:cNvCxnSpPr>
          <a:cxnSpLocks noChangeShapeType="1"/>
        </xdr:cNvCxnSpPr>
      </xdr:nvCxnSpPr>
      <xdr:spPr bwMode="auto">
        <a:xfrm>
          <a:off x="5379720" y="1440180"/>
          <a:ext cx="525780" cy="0"/>
        </a:xfrm>
        <a:prstGeom prst="straightConnector1">
          <a:avLst/>
        </a:prstGeom>
        <a:noFill/>
        <a:ln w="6350" algn="ctr">
          <a:solidFill>
            <a:srgbClr val="000000"/>
          </a:solidFill>
          <a:round/>
          <a:headEnd/>
          <a:tailEnd type="triangle" w="med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350520</xdr:colOff>
      <xdr:row>9</xdr:row>
      <xdr:rowOff>106680</xdr:rowOff>
    </xdr:from>
    <xdr:to>
      <xdr:col>7</xdr:col>
      <xdr:colOff>403860</xdr:colOff>
      <xdr:row>9</xdr:row>
      <xdr:rowOff>106680</xdr:rowOff>
    </xdr:to>
    <xdr:cxnSp macro="">
      <xdr:nvCxnSpPr>
        <xdr:cNvPr id="10" name="直線矢印コネクタ 4"/>
        <xdr:cNvCxnSpPr>
          <a:cxnSpLocks noChangeShapeType="1"/>
        </xdr:cNvCxnSpPr>
      </xdr:nvCxnSpPr>
      <xdr:spPr bwMode="auto">
        <a:xfrm>
          <a:off x="5364480" y="1821180"/>
          <a:ext cx="533400" cy="0"/>
        </a:xfrm>
        <a:prstGeom prst="straightConnector1">
          <a:avLst/>
        </a:prstGeom>
        <a:noFill/>
        <a:ln w="6350" algn="ctr">
          <a:solidFill>
            <a:srgbClr val="000000"/>
          </a:solidFill>
          <a:round/>
          <a:headEnd/>
          <a:tailEnd type="triangle" w="med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335280</xdr:colOff>
      <xdr:row>10</xdr:row>
      <xdr:rowOff>106680</xdr:rowOff>
    </xdr:from>
    <xdr:to>
      <xdr:col>7</xdr:col>
      <xdr:colOff>419100</xdr:colOff>
      <xdr:row>10</xdr:row>
      <xdr:rowOff>106680</xdr:rowOff>
    </xdr:to>
    <xdr:cxnSp macro="">
      <xdr:nvCxnSpPr>
        <xdr:cNvPr id="11" name="直線矢印コネクタ 4"/>
        <xdr:cNvCxnSpPr>
          <a:cxnSpLocks noChangeShapeType="1"/>
        </xdr:cNvCxnSpPr>
      </xdr:nvCxnSpPr>
      <xdr:spPr bwMode="auto">
        <a:xfrm>
          <a:off x="5349240" y="2011680"/>
          <a:ext cx="563880" cy="0"/>
        </a:xfrm>
        <a:prstGeom prst="straightConnector1">
          <a:avLst/>
        </a:prstGeom>
        <a:noFill/>
        <a:ln w="6350" algn="ctr">
          <a:solidFill>
            <a:srgbClr val="000000"/>
          </a:solidFill>
          <a:round/>
          <a:headEnd/>
          <a:tailEnd type="triangle" w="med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335280</xdr:colOff>
      <xdr:row>11</xdr:row>
      <xdr:rowOff>114300</xdr:rowOff>
    </xdr:from>
    <xdr:to>
      <xdr:col>7</xdr:col>
      <xdr:colOff>419100</xdr:colOff>
      <xdr:row>11</xdr:row>
      <xdr:rowOff>114300</xdr:rowOff>
    </xdr:to>
    <xdr:cxnSp macro="">
      <xdr:nvCxnSpPr>
        <xdr:cNvPr id="12" name="直線矢印コネクタ 4"/>
        <xdr:cNvCxnSpPr>
          <a:cxnSpLocks noChangeShapeType="1"/>
        </xdr:cNvCxnSpPr>
      </xdr:nvCxnSpPr>
      <xdr:spPr bwMode="auto">
        <a:xfrm>
          <a:off x="5349240" y="2209800"/>
          <a:ext cx="563880" cy="0"/>
        </a:xfrm>
        <a:prstGeom prst="straightConnector1">
          <a:avLst/>
        </a:prstGeom>
        <a:noFill/>
        <a:ln w="6350" algn="ctr">
          <a:solidFill>
            <a:srgbClr val="000000"/>
          </a:solidFill>
          <a:round/>
          <a:headEnd/>
          <a:tailEnd type="triangle" w="med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320040</xdr:colOff>
      <xdr:row>13</xdr:row>
      <xdr:rowOff>106680</xdr:rowOff>
    </xdr:from>
    <xdr:to>
      <xdr:col>7</xdr:col>
      <xdr:colOff>411480</xdr:colOff>
      <xdr:row>13</xdr:row>
      <xdr:rowOff>106680</xdr:rowOff>
    </xdr:to>
    <xdr:cxnSp macro="">
      <xdr:nvCxnSpPr>
        <xdr:cNvPr id="13" name="直線矢印コネクタ 4"/>
        <xdr:cNvCxnSpPr>
          <a:cxnSpLocks noChangeShapeType="1"/>
        </xdr:cNvCxnSpPr>
      </xdr:nvCxnSpPr>
      <xdr:spPr bwMode="auto">
        <a:xfrm>
          <a:off x="5334000" y="2583180"/>
          <a:ext cx="571500" cy="0"/>
        </a:xfrm>
        <a:prstGeom prst="straightConnector1">
          <a:avLst/>
        </a:prstGeom>
        <a:noFill/>
        <a:ln w="6350" algn="ctr">
          <a:solidFill>
            <a:srgbClr val="000000"/>
          </a:solidFill>
          <a:round/>
          <a:headEnd/>
          <a:tailEnd type="triangle" w="med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45720</xdr:colOff>
      <xdr:row>12</xdr:row>
      <xdr:rowOff>106680</xdr:rowOff>
    </xdr:from>
    <xdr:to>
      <xdr:col>6</xdr:col>
      <xdr:colOff>144780</xdr:colOff>
      <xdr:row>12</xdr:row>
      <xdr:rowOff>106680</xdr:rowOff>
    </xdr:to>
    <xdr:cxnSp macro="">
      <xdr:nvCxnSpPr>
        <xdr:cNvPr id="16" name="直線矢印コネクタ 14"/>
        <xdr:cNvCxnSpPr>
          <a:cxnSpLocks noChangeShapeType="1"/>
        </xdr:cNvCxnSpPr>
      </xdr:nvCxnSpPr>
      <xdr:spPr bwMode="auto">
        <a:xfrm flipH="1">
          <a:off x="4579620" y="2392680"/>
          <a:ext cx="579120" cy="0"/>
        </a:xfrm>
        <a:prstGeom prst="straightConnector1">
          <a:avLst/>
        </a:prstGeom>
        <a:noFill/>
        <a:ln w="6350" algn="ctr">
          <a:solidFill>
            <a:srgbClr val="000000"/>
          </a:solidFill>
          <a:round/>
          <a:headEnd/>
          <a:tailEnd type="triangle" w="med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320040</xdr:colOff>
      <xdr:row>12</xdr:row>
      <xdr:rowOff>106680</xdr:rowOff>
    </xdr:from>
    <xdr:to>
      <xdr:col>7</xdr:col>
      <xdr:colOff>411480</xdr:colOff>
      <xdr:row>12</xdr:row>
      <xdr:rowOff>106680</xdr:rowOff>
    </xdr:to>
    <xdr:cxnSp macro="">
      <xdr:nvCxnSpPr>
        <xdr:cNvPr id="17" name="直線矢印コネクタ 4"/>
        <xdr:cNvCxnSpPr>
          <a:cxnSpLocks noChangeShapeType="1"/>
        </xdr:cNvCxnSpPr>
      </xdr:nvCxnSpPr>
      <xdr:spPr bwMode="auto">
        <a:xfrm>
          <a:off x="5334000" y="2392680"/>
          <a:ext cx="571500" cy="0"/>
        </a:xfrm>
        <a:prstGeom prst="straightConnector1">
          <a:avLst/>
        </a:prstGeom>
        <a:noFill/>
        <a:ln w="6350" algn="ctr">
          <a:solidFill>
            <a:srgbClr val="000000"/>
          </a:solidFill>
          <a:round/>
          <a:headEnd/>
          <a:tailEnd type="triangle" w="med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60960</xdr:colOff>
      <xdr:row>13</xdr:row>
      <xdr:rowOff>106680</xdr:rowOff>
    </xdr:from>
    <xdr:to>
      <xdr:col>6</xdr:col>
      <xdr:colOff>175260</xdr:colOff>
      <xdr:row>13</xdr:row>
      <xdr:rowOff>106680</xdr:rowOff>
    </xdr:to>
    <xdr:cxnSp macro="">
      <xdr:nvCxnSpPr>
        <xdr:cNvPr id="18" name="直線矢印コネクタ 14"/>
        <xdr:cNvCxnSpPr>
          <a:cxnSpLocks noChangeShapeType="1"/>
        </xdr:cNvCxnSpPr>
      </xdr:nvCxnSpPr>
      <xdr:spPr bwMode="auto">
        <a:xfrm flipH="1">
          <a:off x="4594860" y="2583180"/>
          <a:ext cx="594360" cy="0"/>
        </a:xfrm>
        <a:prstGeom prst="straightConnector1">
          <a:avLst/>
        </a:prstGeom>
        <a:noFill/>
        <a:ln w="6350" algn="ctr">
          <a:solidFill>
            <a:srgbClr val="000000"/>
          </a:solidFill>
          <a:round/>
          <a:headEnd/>
          <a:tailEnd type="triangle" w="med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350520</xdr:colOff>
      <xdr:row>13</xdr:row>
      <xdr:rowOff>106680</xdr:rowOff>
    </xdr:from>
    <xdr:to>
      <xdr:col>7</xdr:col>
      <xdr:colOff>411480</xdr:colOff>
      <xdr:row>13</xdr:row>
      <xdr:rowOff>106680</xdr:rowOff>
    </xdr:to>
    <xdr:cxnSp macro="">
      <xdr:nvCxnSpPr>
        <xdr:cNvPr id="19" name="直線矢印コネクタ 4"/>
        <xdr:cNvCxnSpPr>
          <a:cxnSpLocks noChangeShapeType="1"/>
        </xdr:cNvCxnSpPr>
      </xdr:nvCxnSpPr>
      <xdr:spPr bwMode="auto">
        <a:xfrm>
          <a:off x="5364480" y="2583180"/>
          <a:ext cx="541020" cy="0"/>
        </a:xfrm>
        <a:prstGeom prst="straightConnector1">
          <a:avLst/>
        </a:prstGeom>
        <a:noFill/>
        <a:ln w="6350" algn="ctr">
          <a:solidFill>
            <a:srgbClr val="000000"/>
          </a:solidFill>
          <a:round/>
          <a:headEnd/>
          <a:tailEnd type="triangle" w="med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137160</xdr:colOff>
      <xdr:row>4</xdr:row>
      <xdr:rowOff>99060</xdr:rowOff>
    </xdr:from>
    <xdr:to>
      <xdr:col>5</xdr:col>
      <xdr:colOff>381000</xdr:colOff>
      <xdr:row>4</xdr:row>
      <xdr:rowOff>99060</xdr:rowOff>
    </xdr:to>
    <xdr:cxnSp macro="">
      <xdr:nvCxnSpPr>
        <xdr:cNvPr id="72" name="直線矢印コネクタ 2"/>
        <xdr:cNvCxnSpPr>
          <a:cxnSpLocks noChangeShapeType="1"/>
        </xdr:cNvCxnSpPr>
      </xdr:nvCxnSpPr>
      <xdr:spPr bwMode="auto">
        <a:xfrm>
          <a:off x="3985260" y="853440"/>
          <a:ext cx="243840" cy="0"/>
        </a:xfrm>
        <a:prstGeom prst="straightConnector1">
          <a:avLst/>
        </a:prstGeom>
        <a:noFill/>
        <a:ln w="6350" algn="ctr">
          <a:solidFill>
            <a:srgbClr val="000000"/>
          </a:solidFill>
          <a:round/>
          <a:headEnd/>
          <a:tailEnd type="triangle" w="med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22860</xdr:colOff>
      <xdr:row>4</xdr:row>
      <xdr:rowOff>99060</xdr:rowOff>
    </xdr:from>
    <xdr:to>
      <xdr:col>4</xdr:col>
      <xdr:colOff>266700</xdr:colOff>
      <xdr:row>4</xdr:row>
      <xdr:rowOff>99060</xdr:rowOff>
    </xdr:to>
    <xdr:cxnSp macro="">
      <xdr:nvCxnSpPr>
        <xdr:cNvPr id="73" name="直線矢印コネクタ 3"/>
        <xdr:cNvCxnSpPr>
          <a:cxnSpLocks noChangeShapeType="1"/>
        </xdr:cNvCxnSpPr>
      </xdr:nvCxnSpPr>
      <xdr:spPr bwMode="auto">
        <a:xfrm flipH="1">
          <a:off x="3444240" y="853440"/>
          <a:ext cx="243840" cy="0"/>
        </a:xfrm>
        <a:prstGeom prst="straightConnector1">
          <a:avLst/>
        </a:prstGeom>
        <a:noFill/>
        <a:ln w="6350" algn="ctr">
          <a:solidFill>
            <a:srgbClr val="000000"/>
          </a:solidFill>
          <a:round/>
          <a:headEnd/>
          <a:tailEnd type="triangle" w="med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342900</xdr:colOff>
      <xdr:row>4</xdr:row>
      <xdr:rowOff>99060</xdr:rowOff>
    </xdr:from>
    <xdr:to>
      <xdr:col>8</xdr:col>
      <xdr:colOff>381000</xdr:colOff>
      <xdr:row>4</xdr:row>
      <xdr:rowOff>99060</xdr:rowOff>
    </xdr:to>
    <xdr:cxnSp macro="">
      <xdr:nvCxnSpPr>
        <xdr:cNvPr id="74" name="直線矢印コネクタ 4"/>
        <xdr:cNvCxnSpPr>
          <a:cxnSpLocks noChangeShapeType="1"/>
        </xdr:cNvCxnSpPr>
      </xdr:nvCxnSpPr>
      <xdr:spPr bwMode="auto">
        <a:xfrm>
          <a:off x="5044440" y="853440"/>
          <a:ext cx="464820" cy="0"/>
        </a:xfrm>
        <a:prstGeom prst="straightConnector1">
          <a:avLst/>
        </a:prstGeom>
        <a:noFill/>
        <a:ln w="6350" algn="ctr">
          <a:solidFill>
            <a:srgbClr val="000000"/>
          </a:solidFill>
          <a:round/>
          <a:headEnd/>
          <a:tailEnd type="triangle" w="med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8</xdr:col>
      <xdr:colOff>114300</xdr:colOff>
      <xdr:row>6</xdr:row>
      <xdr:rowOff>99060</xdr:rowOff>
    </xdr:from>
    <xdr:to>
      <xdr:col>8</xdr:col>
      <xdr:colOff>396240</xdr:colOff>
      <xdr:row>6</xdr:row>
      <xdr:rowOff>99060</xdr:rowOff>
    </xdr:to>
    <xdr:cxnSp macro="">
      <xdr:nvCxnSpPr>
        <xdr:cNvPr id="75" name="直線矢印コネクタ 6"/>
        <xdr:cNvCxnSpPr>
          <a:cxnSpLocks noChangeShapeType="1"/>
        </xdr:cNvCxnSpPr>
      </xdr:nvCxnSpPr>
      <xdr:spPr bwMode="auto">
        <a:xfrm>
          <a:off x="5242560" y="1234440"/>
          <a:ext cx="281940" cy="0"/>
        </a:xfrm>
        <a:prstGeom prst="straightConnector1">
          <a:avLst/>
        </a:prstGeom>
        <a:noFill/>
        <a:ln w="6350" algn="ctr">
          <a:solidFill>
            <a:srgbClr val="000000"/>
          </a:solidFill>
          <a:round/>
          <a:headEnd/>
          <a:tailEnd type="triangle" w="med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45720</xdr:colOff>
      <xdr:row>4</xdr:row>
      <xdr:rowOff>99060</xdr:rowOff>
    </xdr:from>
    <xdr:to>
      <xdr:col>7</xdr:col>
      <xdr:colOff>83820</xdr:colOff>
      <xdr:row>4</xdr:row>
      <xdr:rowOff>99060</xdr:rowOff>
    </xdr:to>
    <xdr:cxnSp macro="">
      <xdr:nvCxnSpPr>
        <xdr:cNvPr id="76" name="直線矢印コネクタ 14"/>
        <xdr:cNvCxnSpPr>
          <a:cxnSpLocks noChangeShapeType="1"/>
        </xdr:cNvCxnSpPr>
      </xdr:nvCxnSpPr>
      <xdr:spPr bwMode="auto">
        <a:xfrm flipH="1">
          <a:off x="4320540" y="853440"/>
          <a:ext cx="464820" cy="0"/>
        </a:xfrm>
        <a:prstGeom prst="straightConnector1">
          <a:avLst/>
        </a:prstGeom>
        <a:noFill/>
        <a:ln w="6350" algn="ctr">
          <a:solidFill>
            <a:srgbClr val="000000"/>
          </a:solidFill>
          <a:round/>
          <a:headEnd/>
          <a:tailEnd type="triangle" w="med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45720</xdr:colOff>
      <xdr:row>6</xdr:row>
      <xdr:rowOff>99060</xdr:rowOff>
    </xdr:from>
    <xdr:to>
      <xdr:col>7</xdr:col>
      <xdr:colOff>312420</xdr:colOff>
      <xdr:row>6</xdr:row>
      <xdr:rowOff>99060</xdr:rowOff>
    </xdr:to>
    <xdr:cxnSp macro="">
      <xdr:nvCxnSpPr>
        <xdr:cNvPr id="77" name="直線矢印コネクタ 15"/>
        <xdr:cNvCxnSpPr>
          <a:cxnSpLocks noChangeShapeType="1"/>
        </xdr:cNvCxnSpPr>
      </xdr:nvCxnSpPr>
      <xdr:spPr bwMode="auto">
        <a:xfrm flipH="1" flipV="1">
          <a:off x="4747260" y="1234440"/>
          <a:ext cx="266700" cy="0"/>
        </a:xfrm>
        <a:prstGeom prst="straightConnector1">
          <a:avLst/>
        </a:prstGeom>
        <a:noFill/>
        <a:ln w="6350" algn="ctr">
          <a:solidFill>
            <a:srgbClr val="000000"/>
          </a:solidFill>
          <a:round/>
          <a:headEnd/>
          <a:tailEnd type="triangle" w="med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8</xdr:col>
      <xdr:colOff>114300</xdr:colOff>
      <xdr:row>14</xdr:row>
      <xdr:rowOff>99060</xdr:rowOff>
    </xdr:from>
    <xdr:to>
      <xdr:col>8</xdr:col>
      <xdr:colOff>403860</xdr:colOff>
      <xdr:row>14</xdr:row>
      <xdr:rowOff>99060</xdr:rowOff>
    </xdr:to>
    <xdr:cxnSp macro="">
      <xdr:nvCxnSpPr>
        <xdr:cNvPr id="78" name="直線矢印コネクタ 9"/>
        <xdr:cNvCxnSpPr>
          <a:cxnSpLocks noChangeShapeType="1"/>
        </xdr:cNvCxnSpPr>
      </xdr:nvCxnSpPr>
      <xdr:spPr bwMode="auto">
        <a:xfrm>
          <a:off x="5242560" y="2758440"/>
          <a:ext cx="289560" cy="0"/>
        </a:xfrm>
        <a:prstGeom prst="straightConnector1">
          <a:avLst/>
        </a:prstGeom>
        <a:noFill/>
        <a:ln w="6350" algn="ctr">
          <a:solidFill>
            <a:srgbClr val="000000"/>
          </a:solidFill>
          <a:round/>
          <a:headEnd/>
          <a:tailEnd type="triangle" w="med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7620</xdr:colOff>
      <xdr:row>14</xdr:row>
      <xdr:rowOff>99060</xdr:rowOff>
    </xdr:from>
    <xdr:to>
      <xdr:col>7</xdr:col>
      <xdr:colOff>297180</xdr:colOff>
      <xdr:row>14</xdr:row>
      <xdr:rowOff>99060</xdr:rowOff>
    </xdr:to>
    <xdr:cxnSp macro="">
      <xdr:nvCxnSpPr>
        <xdr:cNvPr id="79" name="直線矢印コネクタ 18"/>
        <xdr:cNvCxnSpPr>
          <a:cxnSpLocks noChangeShapeType="1"/>
        </xdr:cNvCxnSpPr>
      </xdr:nvCxnSpPr>
      <xdr:spPr bwMode="auto">
        <a:xfrm flipH="1">
          <a:off x="4709160" y="2758440"/>
          <a:ext cx="289560" cy="0"/>
        </a:xfrm>
        <a:prstGeom prst="straightConnector1">
          <a:avLst/>
        </a:prstGeom>
        <a:noFill/>
        <a:ln w="6350" algn="ctr">
          <a:solidFill>
            <a:srgbClr val="000000"/>
          </a:solidFill>
          <a:round/>
          <a:headEnd/>
          <a:tailEnd type="triangle" w="med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45720</xdr:colOff>
      <xdr:row>17</xdr:row>
      <xdr:rowOff>99060</xdr:rowOff>
    </xdr:from>
    <xdr:to>
      <xdr:col>7</xdr:col>
      <xdr:colOff>320040</xdr:colOff>
      <xdr:row>17</xdr:row>
      <xdr:rowOff>99060</xdr:rowOff>
    </xdr:to>
    <xdr:cxnSp macro="">
      <xdr:nvCxnSpPr>
        <xdr:cNvPr id="80" name="直線矢印コネクタ 14"/>
        <xdr:cNvCxnSpPr>
          <a:cxnSpLocks noChangeShapeType="1"/>
        </xdr:cNvCxnSpPr>
      </xdr:nvCxnSpPr>
      <xdr:spPr bwMode="auto">
        <a:xfrm flipH="1">
          <a:off x="4747260" y="3329940"/>
          <a:ext cx="274320" cy="0"/>
        </a:xfrm>
        <a:prstGeom prst="straightConnector1">
          <a:avLst/>
        </a:prstGeom>
        <a:noFill/>
        <a:ln w="6350" algn="ctr">
          <a:solidFill>
            <a:srgbClr val="000000"/>
          </a:solidFill>
          <a:round/>
          <a:headEnd/>
          <a:tailEnd type="triangle" w="med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8</xdr:col>
      <xdr:colOff>129540</xdr:colOff>
      <xdr:row>17</xdr:row>
      <xdr:rowOff>99060</xdr:rowOff>
    </xdr:from>
    <xdr:to>
      <xdr:col>8</xdr:col>
      <xdr:colOff>403860</xdr:colOff>
      <xdr:row>17</xdr:row>
      <xdr:rowOff>99060</xdr:rowOff>
    </xdr:to>
    <xdr:cxnSp macro="">
      <xdr:nvCxnSpPr>
        <xdr:cNvPr id="81" name="直線矢印コネクタ 4"/>
        <xdr:cNvCxnSpPr>
          <a:cxnSpLocks noChangeShapeType="1"/>
        </xdr:cNvCxnSpPr>
      </xdr:nvCxnSpPr>
      <xdr:spPr bwMode="auto">
        <a:xfrm>
          <a:off x="5257800" y="3329940"/>
          <a:ext cx="274320" cy="0"/>
        </a:xfrm>
        <a:prstGeom prst="straightConnector1">
          <a:avLst/>
        </a:prstGeom>
        <a:noFill/>
        <a:ln w="6350" algn="ctr">
          <a:solidFill>
            <a:srgbClr val="000000"/>
          </a:solidFill>
          <a:round/>
          <a:headEnd/>
          <a:tailEnd type="triangle" w="med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45720</xdr:colOff>
      <xdr:row>11</xdr:row>
      <xdr:rowOff>99060</xdr:rowOff>
    </xdr:from>
    <xdr:to>
      <xdr:col>7</xdr:col>
      <xdr:colOff>304800</xdr:colOff>
      <xdr:row>11</xdr:row>
      <xdr:rowOff>99060</xdr:rowOff>
    </xdr:to>
    <xdr:cxnSp macro="">
      <xdr:nvCxnSpPr>
        <xdr:cNvPr id="82" name="直線矢印コネクタ 18"/>
        <xdr:cNvCxnSpPr>
          <a:cxnSpLocks noChangeShapeType="1"/>
        </xdr:cNvCxnSpPr>
      </xdr:nvCxnSpPr>
      <xdr:spPr bwMode="auto">
        <a:xfrm flipH="1">
          <a:off x="4747260" y="2186940"/>
          <a:ext cx="259080" cy="0"/>
        </a:xfrm>
        <a:prstGeom prst="straightConnector1">
          <a:avLst/>
        </a:prstGeom>
        <a:noFill/>
        <a:ln w="6350" algn="ctr">
          <a:solidFill>
            <a:srgbClr val="000000"/>
          </a:solidFill>
          <a:round/>
          <a:headEnd/>
          <a:tailEnd type="triangle" w="med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8</xdr:col>
      <xdr:colOff>129540</xdr:colOff>
      <xdr:row>11</xdr:row>
      <xdr:rowOff>91440</xdr:rowOff>
    </xdr:from>
    <xdr:to>
      <xdr:col>8</xdr:col>
      <xdr:colOff>396240</xdr:colOff>
      <xdr:row>11</xdr:row>
      <xdr:rowOff>91440</xdr:rowOff>
    </xdr:to>
    <xdr:cxnSp macro="">
      <xdr:nvCxnSpPr>
        <xdr:cNvPr id="83" name="直線矢印コネクタ 9"/>
        <xdr:cNvCxnSpPr>
          <a:cxnSpLocks noChangeShapeType="1"/>
        </xdr:cNvCxnSpPr>
      </xdr:nvCxnSpPr>
      <xdr:spPr bwMode="auto">
        <a:xfrm>
          <a:off x="5257800" y="2179320"/>
          <a:ext cx="266700" cy="0"/>
        </a:xfrm>
        <a:prstGeom prst="straightConnector1">
          <a:avLst/>
        </a:prstGeom>
        <a:noFill/>
        <a:ln w="6350" algn="ctr">
          <a:solidFill>
            <a:srgbClr val="000000"/>
          </a:solidFill>
          <a:round/>
          <a:headEnd/>
          <a:tailEnd type="triangle" w="med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83820</xdr:colOff>
      <xdr:row>13</xdr:row>
      <xdr:rowOff>106680</xdr:rowOff>
    </xdr:from>
    <xdr:to>
      <xdr:col>7</xdr:col>
      <xdr:colOff>129540</xdr:colOff>
      <xdr:row>13</xdr:row>
      <xdr:rowOff>106680</xdr:rowOff>
    </xdr:to>
    <xdr:cxnSp macro="">
      <xdr:nvCxnSpPr>
        <xdr:cNvPr id="84" name="直線矢印コネクタ 14"/>
        <xdr:cNvCxnSpPr>
          <a:cxnSpLocks noChangeShapeType="1"/>
        </xdr:cNvCxnSpPr>
      </xdr:nvCxnSpPr>
      <xdr:spPr bwMode="auto">
        <a:xfrm flipH="1">
          <a:off x="4358640" y="2575560"/>
          <a:ext cx="472440" cy="0"/>
        </a:xfrm>
        <a:prstGeom prst="straightConnector1">
          <a:avLst/>
        </a:prstGeom>
        <a:noFill/>
        <a:ln w="6350" algn="ctr">
          <a:solidFill>
            <a:srgbClr val="000000"/>
          </a:solidFill>
          <a:round/>
          <a:headEnd/>
          <a:tailEnd type="triangle" w="med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342900</xdr:colOff>
      <xdr:row>13</xdr:row>
      <xdr:rowOff>99060</xdr:rowOff>
    </xdr:from>
    <xdr:to>
      <xdr:col>8</xdr:col>
      <xdr:colOff>403860</xdr:colOff>
      <xdr:row>13</xdr:row>
      <xdr:rowOff>99060</xdr:rowOff>
    </xdr:to>
    <xdr:cxnSp macro="">
      <xdr:nvCxnSpPr>
        <xdr:cNvPr id="85" name="直線矢印コネクタ 4"/>
        <xdr:cNvCxnSpPr>
          <a:cxnSpLocks noChangeShapeType="1"/>
        </xdr:cNvCxnSpPr>
      </xdr:nvCxnSpPr>
      <xdr:spPr bwMode="auto">
        <a:xfrm>
          <a:off x="5044440" y="2567940"/>
          <a:ext cx="487680" cy="0"/>
        </a:xfrm>
        <a:prstGeom prst="straightConnector1">
          <a:avLst/>
        </a:prstGeom>
        <a:noFill/>
        <a:ln w="6350" algn="ctr">
          <a:solidFill>
            <a:srgbClr val="000000"/>
          </a:solidFill>
          <a:round/>
          <a:headEnd/>
          <a:tailEnd type="triangle" w="med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83820</xdr:colOff>
      <xdr:row>16</xdr:row>
      <xdr:rowOff>99060</xdr:rowOff>
    </xdr:from>
    <xdr:to>
      <xdr:col>7</xdr:col>
      <xdr:colOff>129540</xdr:colOff>
      <xdr:row>16</xdr:row>
      <xdr:rowOff>99060</xdr:rowOff>
    </xdr:to>
    <xdr:cxnSp macro="">
      <xdr:nvCxnSpPr>
        <xdr:cNvPr id="86" name="直線矢印コネクタ 14"/>
        <xdr:cNvCxnSpPr>
          <a:cxnSpLocks noChangeShapeType="1"/>
        </xdr:cNvCxnSpPr>
      </xdr:nvCxnSpPr>
      <xdr:spPr bwMode="auto">
        <a:xfrm flipH="1">
          <a:off x="4358640" y="3139440"/>
          <a:ext cx="472440" cy="0"/>
        </a:xfrm>
        <a:prstGeom prst="straightConnector1">
          <a:avLst/>
        </a:prstGeom>
        <a:noFill/>
        <a:ln w="6350" algn="ctr">
          <a:solidFill>
            <a:srgbClr val="000000"/>
          </a:solidFill>
          <a:round/>
          <a:headEnd/>
          <a:tailEnd type="triangle" w="med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327660</xdr:colOff>
      <xdr:row>16</xdr:row>
      <xdr:rowOff>99060</xdr:rowOff>
    </xdr:from>
    <xdr:to>
      <xdr:col>8</xdr:col>
      <xdr:colOff>403860</xdr:colOff>
      <xdr:row>16</xdr:row>
      <xdr:rowOff>99060</xdr:rowOff>
    </xdr:to>
    <xdr:cxnSp macro="">
      <xdr:nvCxnSpPr>
        <xdr:cNvPr id="87" name="直線矢印コネクタ 4"/>
        <xdr:cNvCxnSpPr>
          <a:cxnSpLocks noChangeShapeType="1"/>
        </xdr:cNvCxnSpPr>
      </xdr:nvCxnSpPr>
      <xdr:spPr bwMode="auto">
        <a:xfrm>
          <a:off x="5029200" y="3139440"/>
          <a:ext cx="502920" cy="0"/>
        </a:xfrm>
        <a:prstGeom prst="straightConnector1">
          <a:avLst/>
        </a:prstGeom>
        <a:noFill/>
        <a:ln w="6350" algn="ctr">
          <a:solidFill>
            <a:srgbClr val="000000"/>
          </a:solidFill>
          <a:round/>
          <a:headEnd/>
          <a:tailEnd type="triangle" w="med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45720</xdr:colOff>
      <xdr:row>12</xdr:row>
      <xdr:rowOff>99060</xdr:rowOff>
    </xdr:from>
    <xdr:to>
      <xdr:col>7</xdr:col>
      <xdr:colOff>312420</xdr:colOff>
      <xdr:row>12</xdr:row>
      <xdr:rowOff>99060</xdr:rowOff>
    </xdr:to>
    <xdr:cxnSp macro="">
      <xdr:nvCxnSpPr>
        <xdr:cNvPr id="88" name="直線矢印コネクタ 15"/>
        <xdr:cNvCxnSpPr>
          <a:cxnSpLocks noChangeShapeType="1"/>
        </xdr:cNvCxnSpPr>
      </xdr:nvCxnSpPr>
      <xdr:spPr bwMode="auto">
        <a:xfrm flipH="1" flipV="1">
          <a:off x="4747260" y="2377440"/>
          <a:ext cx="266700" cy="0"/>
        </a:xfrm>
        <a:prstGeom prst="straightConnector1">
          <a:avLst/>
        </a:prstGeom>
        <a:noFill/>
        <a:ln w="6350" algn="ctr">
          <a:solidFill>
            <a:srgbClr val="000000"/>
          </a:solidFill>
          <a:round/>
          <a:headEnd/>
          <a:tailEnd type="triangle" w="med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8</xdr:col>
      <xdr:colOff>114300</xdr:colOff>
      <xdr:row>12</xdr:row>
      <xdr:rowOff>99060</xdr:rowOff>
    </xdr:from>
    <xdr:to>
      <xdr:col>8</xdr:col>
      <xdr:colOff>396240</xdr:colOff>
      <xdr:row>12</xdr:row>
      <xdr:rowOff>99060</xdr:rowOff>
    </xdr:to>
    <xdr:cxnSp macro="">
      <xdr:nvCxnSpPr>
        <xdr:cNvPr id="89" name="直線矢印コネクタ 6"/>
        <xdr:cNvCxnSpPr>
          <a:cxnSpLocks noChangeShapeType="1"/>
        </xdr:cNvCxnSpPr>
      </xdr:nvCxnSpPr>
      <xdr:spPr bwMode="auto">
        <a:xfrm>
          <a:off x="5242560" y="2377440"/>
          <a:ext cx="281940" cy="0"/>
        </a:xfrm>
        <a:prstGeom prst="straightConnector1">
          <a:avLst/>
        </a:prstGeom>
        <a:noFill/>
        <a:ln w="6350" algn="ctr">
          <a:solidFill>
            <a:srgbClr val="000000"/>
          </a:solidFill>
          <a:round/>
          <a:headEnd/>
          <a:tailEnd type="triangle" w="med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76200</xdr:colOff>
      <xdr:row>13</xdr:row>
      <xdr:rowOff>106680</xdr:rowOff>
    </xdr:from>
    <xdr:to>
      <xdr:col>7</xdr:col>
      <xdr:colOff>121920</xdr:colOff>
      <xdr:row>13</xdr:row>
      <xdr:rowOff>106680</xdr:rowOff>
    </xdr:to>
    <xdr:cxnSp macro="">
      <xdr:nvCxnSpPr>
        <xdr:cNvPr id="31" name="直線矢印コネクタ 14"/>
        <xdr:cNvCxnSpPr>
          <a:cxnSpLocks noChangeShapeType="1"/>
        </xdr:cNvCxnSpPr>
      </xdr:nvCxnSpPr>
      <xdr:spPr bwMode="auto">
        <a:xfrm flipH="1">
          <a:off x="4617720" y="2575560"/>
          <a:ext cx="464820" cy="0"/>
        </a:xfrm>
        <a:prstGeom prst="straightConnector1">
          <a:avLst/>
        </a:prstGeom>
        <a:noFill/>
        <a:ln w="6350" algn="ctr">
          <a:solidFill>
            <a:srgbClr val="000000"/>
          </a:solidFill>
          <a:round/>
          <a:headEnd/>
          <a:tailEnd type="triangle" w="med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"/>
  <sheetViews>
    <sheetView tabSelected="1" workbookViewId="0">
      <selection sqref="A1:F1"/>
    </sheetView>
  </sheetViews>
  <sheetFormatPr defaultRowHeight="12" x14ac:dyDescent="0.15"/>
  <sheetData/>
  <phoneticPr fontId="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L41"/>
  <sheetViews>
    <sheetView workbookViewId="0">
      <selection sqref="A1:K1"/>
    </sheetView>
  </sheetViews>
  <sheetFormatPr defaultRowHeight="13.2" x14ac:dyDescent="0.2"/>
  <cols>
    <col min="1" max="1" width="26.33203125" style="77" customWidth="1"/>
    <col min="2" max="2" width="5.6640625" style="77" customWidth="1"/>
    <col min="3" max="3" width="13.5546875" style="77" customWidth="1"/>
    <col min="4" max="10" width="6.44140625" style="77" customWidth="1"/>
    <col min="11" max="11" width="10" style="77" customWidth="1"/>
    <col min="12" max="256" width="9.109375" style="77"/>
    <col min="257" max="257" width="26.33203125" style="77" customWidth="1"/>
    <col min="258" max="258" width="5.6640625" style="77" customWidth="1"/>
    <col min="259" max="259" width="13.5546875" style="77" customWidth="1"/>
    <col min="260" max="266" width="6.44140625" style="77" customWidth="1"/>
    <col min="267" max="267" width="10" style="77" customWidth="1"/>
    <col min="268" max="512" width="9.109375" style="77"/>
    <col min="513" max="513" width="26.33203125" style="77" customWidth="1"/>
    <col min="514" max="514" width="5.6640625" style="77" customWidth="1"/>
    <col min="515" max="515" width="13.5546875" style="77" customWidth="1"/>
    <col min="516" max="522" width="6.44140625" style="77" customWidth="1"/>
    <col min="523" max="523" width="10" style="77" customWidth="1"/>
    <col min="524" max="768" width="9.109375" style="77"/>
    <col min="769" max="769" width="26.33203125" style="77" customWidth="1"/>
    <col min="770" max="770" width="5.6640625" style="77" customWidth="1"/>
    <col min="771" max="771" width="13.5546875" style="77" customWidth="1"/>
    <col min="772" max="778" width="6.44140625" style="77" customWidth="1"/>
    <col min="779" max="779" width="10" style="77" customWidth="1"/>
    <col min="780" max="1024" width="9.109375" style="77"/>
    <col min="1025" max="1025" width="26.33203125" style="77" customWidth="1"/>
    <col min="1026" max="1026" width="5.6640625" style="77" customWidth="1"/>
    <col min="1027" max="1027" width="13.5546875" style="77" customWidth="1"/>
    <col min="1028" max="1034" width="6.44140625" style="77" customWidth="1"/>
    <col min="1035" max="1035" width="10" style="77" customWidth="1"/>
    <col min="1036" max="1280" width="9.109375" style="77"/>
    <col min="1281" max="1281" width="26.33203125" style="77" customWidth="1"/>
    <col min="1282" max="1282" width="5.6640625" style="77" customWidth="1"/>
    <col min="1283" max="1283" width="13.5546875" style="77" customWidth="1"/>
    <col min="1284" max="1290" width="6.44140625" style="77" customWidth="1"/>
    <col min="1291" max="1291" width="10" style="77" customWidth="1"/>
    <col min="1292" max="1536" width="9.109375" style="77"/>
    <col min="1537" max="1537" width="26.33203125" style="77" customWidth="1"/>
    <col min="1538" max="1538" width="5.6640625" style="77" customWidth="1"/>
    <col min="1539" max="1539" width="13.5546875" style="77" customWidth="1"/>
    <col min="1540" max="1546" width="6.44140625" style="77" customWidth="1"/>
    <col min="1547" max="1547" width="10" style="77" customWidth="1"/>
    <col min="1548" max="1792" width="9.109375" style="77"/>
    <col min="1793" max="1793" width="26.33203125" style="77" customWidth="1"/>
    <col min="1794" max="1794" width="5.6640625" style="77" customWidth="1"/>
    <col min="1795" max="1795" width="13.5546875" style="77" customWidth="1"/>
    <col min="1796" max="1802" width="6.44140625" style="77" customWidth="1"/>
    <col min="1803" max="1803" width="10" style="77" customWidth="1"/>
    <col min="1804" max="2048" width="9.109375" style="77"/>
    <col min="2049" max="2049" width="26.33203125" style="77" customWidth="1"/>
    <col min="2050" max="2050" width="5.6640625" style="77" customWidth="1"/>
    <col min="2051" max="2051" width="13.5546875" style="77" customWidth="1"/>
    <col min="2052" max="2058" width="6.44140625" style="77" customWidth="1"/>
    <col min="2059" max="2059" width="10" style="77" customWidth="1"/>
    <col min="2060" max="2304" width="9.109375" style="77"/>
    <col min="2305" max="2305" width="26.33203125" style="77" customWidth="1"/>
    <col min="2306" max="2306" width="5.6640625" style="77" customWidth="1"/>
    <col min="2307" max="2307" width="13.5546875" style="77" customWidth="1"/>
    <col min="2308" max="2314" width="6.44140625" style="77" customWidth="1"/>
    <col min="2315" max="2315" width="10" style="77" customWidth="1"/>
    <col min="2316" max="2560" width="9.109375" style="77"/>
    <col min="2561" max="2561" width="26.33203125" style="77" customWidth="1"/>
    <col min="2562" max="2562" width="5.6640625" style="77" customWidth="1"/>
    <col min="2563" max="2563" width="13.5546875" style="77" customWidth="1"/>
    <col min="2564" max="2570" width="6.44140625" style="77" customWidth="1"/>
    <col min="2571" max="2571" width="10" style="77" customWidth="1"/>
    <col min="2572" max="2816" width="9.109375" style="77"/>
    <col min="2817" max="2817" width="26.33203125" style="77" customWidth="1"/>
    <col min="2818" max="2818" width="5.6640625" style="77" customWidth="1"/>
    <col min="2819" max="2819" width="13.5546875" style="77" customWidth="1"/>
    <col min="2820" max="2826" width="6.44140625" style="77" customWidth="1"/>
    <col min="2827" max="2827" width="10" style="77" customWidth="1"/>
    <col min="2828" max="3072" width="9.109375" style="77"/>
    <col min="3073" max="3073" width="26.33203125" style="77" customWidth="1"/>
    <col min="3074" max="3074" width="5.6640625" style="77" customWidth="1"/>
    <col min="3075" max="3075" width="13.5546875" style="77" customWidth="1"/>
    <col min="3076" max="3082" width="6.44140625" style="77" customWidth="1"/>
    <col min="3083" max="3083" width="10" style="77" customWidth="1"/>
    <col min="3084" max="3328" width="9.109375" style="77"/>
    <col min="3329" max="3329" width="26.33203125" style="77" customWidth="1"/>
    <col min="3330" max="3330" width="5.6640625" style="77" customWidth="1"/>
    <col min="3331" max="3331" width="13.5546875" style="77" customWidth="1"/>
    <col min="3332" max="3338" width="6.44140625" style="77" customWidth="1"/>
    <col min="3339" max="3339" width="10" style="77" customWidth="1"/>
    <col min="3340" max="3584" width="9.109375" style="77"/>
    <col min="3585" max="3585" width="26.33203125" style="77" customWidth="1"/>
    <col min="3586" max="3586" width="5.6640625" style="77" customWidth="1"/>
    <col min="3587" max="3587" width="13.5546875" style="77" customWidth="1"/>
    <col min="3588" max="3594" width="6.44140625" style="77" customWidth="1"/>
    <col min="3595" max="3595" width="10" style="77" customWidth="1"/>
    <col min="3596" max="3840" width="9.109375" style="77"/>
    <col min="3841" max="3841" width="26.33203125" style="77" customWidth="1"/>
    <col min="3842" max="3842" width="5.6640625" style="77" customWidth="1"/>
    <col min="3843" max="3843" width="13.5546875" style="77" customWidth="1"/>
    <col min="3844" max="3850" width="6.44140625" style="77" customWidth="1"/>
    <col min="3851" max="3851" width="10" style="77" customWidth="1"/>
    <col min="3852" max="4096" width="9.109375" style="77"/>
    <col min="4097" max="4097" width="26.33203125" style="77" customWidth="1"/>
    <col min="4098" max="4098" width="5.6640625" style="77" customWidth="1"/>
    <col min="4099" max="4099" width="13.5546875" style="77" customWidth="1"/>
    <col min="4100" max="4106" width="6.44140625" style="77" customWidth="1"/>
    <col min="4107" max="4107" width="10" style="77" customWidth="1"/>
    <col min="4108" max="4352" width="9.109375" style="77"/>
    <col min="4353" max="4353" width="26.33203125" style="77" customWidth="1"/>
    <col min="4354" max="4354" width="5.6640625" style="77" customWidth="1"/>
    <col min="4355" max="4355" width="13.5546875" style="77" customWidth="1"/>
    <col min="4356" max="4362" width="6.44140625" style="77" customWidth="1"/>
    <col min="4363" max="4363" width="10" style="77" customWidth="1"/>
    <col min="4364" max="4608" width="9.109375" style="77"/>
    <col min="4609" max="4609" width="26.33203125" style="77" customWidth="1"/>
    <col min="4610" max="4610" width="5.6640625" style="77" customWidth="1"/>
    <col min="4611" max="4611" width="13.5546875" style="77" customWidth="1"/>
    <col min="4612" max="4618" width="6.44140625" style="77" customWidth="1"/>
    <col min="4619" max="4619" width="10" style="77" customWidth="1"/>
    <col min="4620" max="4864" width="9.109375" style="77"/>
    <col min="4865" max="4865" width="26.33203125" style="77" customWidth="1"/>
    <col min="4866" max="4866" width="5.6640625" style="77" customWidth="1"/>
    <col min="4867" max="4867" width="13.5546875" style="77" customWidth="1"/>
    <col min="4868" max="4874" width="6.44140625" style="77" customWidth="1"/>
    <col min="4875" max="4875" width="10" style="77" customWidth="1"/>
    <col min="4876" max="5120" width="9.109375" style="77"/>
    <col min="5121" max="5121" width="26.33203125" style="77" customWidth="1"/>
    <col min="5122" max="5122" width="5.6640625" style="77" customWidth="1"/>
    <col min="5123" max="5123" width="13.5546875" style="77" customWidth="1"/>
    <col min="5124" max="5130" width="6.44140625" style="77" customWidth="1"/>
    <col min="5131" max="5131" width="10" style="77" customWidth="1"/>
    <col min="5132" max="5376" width="9.109375" style="77"/>
    <col min="5377" max="5377" width="26.33203125" style="77" customWidth="1"/>
    <col min="5378" max="5378" width="5.6640625" style="77" customWidth="1"/>
    <col min="5379" max="5379" width="13.5546875" style="77" customWidth="1"/>
    <col min="5380" max="5386" width="6.44140625" style="77" customWidth="1"/>
    <col min="5387" max="5387" width="10" style="77" customWidth="1"/>
    <col min="5388" max="5632" width="9.109375" style="77"/>
    <col min="5633" max="5633" width="26.33203125" style="77" customWidth="1"/>
    <col min="5634" max="5634" width="5.6640625" style="77" customWidth="1"/>
    <col min="5635" max="5635" width="13.5546875" style="77" customWidth="1"/>
    <col min="5636" max="5642" width="6.44140625" style="77" customWidth="1"/>
    <col min="5643" max="5643" width="10" style="77" customWidth="1"/>
    <col min="5644" max="5888" width="9.109375" style="77"/>
    <col min="5889" max="5889" width="26.33203125" style="77" customWidth="1"/>
    <col min="5890" max="5890" width="5.6640625" style="77" customWidth="1"/>
    <col min="5891" max="5891" width="13.5546875" style="77" customWidth="1"/>
    <col min="5892" max="5898" width="6.44140625" style="77" customWidth="1"/>
    <col min="5899" max="5899" width="10" style="77" customWidth="1"/>
    <col min="5900" max="6144" width="9.109375" style="77"/>
    <col min="6145" max="6145" width="26.33203125" style="77" customWidth="1"/>
    <col min="6146" max="6146" width="5.6640625" style="77" customWidth="1"/>
    <col min="6147" max="6147" width="13.5546875" style="77" customWidth="1"/>
    <col min="6148" max="6154" width="6.44140625" style="77" customWidth="1"/>
    <col min="6155" max="6155" width="10" style="77" customWidth="1"/>
    <col min="6156" max="6400" width="9.109375" style="77"/>
    <col min="6401" max="6401" width="26.33203125" style="77" customWidth="1"/>
    <col min="6402" max="6402" width="5.6640625" style="77" customWidth="1"/>
    <col min="6403" max="6403" width="13.5546875" style="77" customWidth="1"/>
    <col min="6404" max="6410" width="6.44140625" style="77" customWidth="1"/>
    <col min="6411" max="6411" width="10" style="77" customWidth="1"/>
    <col min="6412" max="6656" width="9.109375" style="77"/>
    <col min="6657" max="6657" width="26.33203125" style="77" customWidth="1"/>
    <col min="6658" max="6658" width="5.6640625" style="77" customWidth="1"/>
    <col min="6659" max="6659" width="13.5546875" style="77" customWidth="1"/>
    <col min="6660" max="6666" width="6.44140625" style="77" customWidth="1"/>
    <col min="6667" max="6667" width="10" style="77" customWidth="1"/>
    <col min="6668" max="6912" width="9.109375" style="77"/>
    <col min="6913" max="6913" width="26.33203125" style="77" customWidth="1"/>
    <col min="6914" max="6914" width="5.6640625" style="77" customWidth="1"/>
    <col min="6915" max="6915" width="13.5546875" style="77" customWidth="1"/>
    <col min="6916" max="6922" width="6.44140625" style="77" customWidth="1"/>
    <col min="6923" max="6923" width="10" style="77" customWidth="1"/>
    <col min="6924" max="7168" width="9.109375" style="77"/>
    <col min="7169" max="7169" width="26.33203125" style="77" customWidth="1"/>
    <col min="7170" max="7170" width="5.6640625" style="77" customWidth="1"/>
    <col min="7171" max="7171" width="13.5546875" style="77" customWidth="1"/>
    <col min="7172" max="7178" width="6.44140625" style="77" customWidth="1"/>
    <col min="7179" max="7179" width="10" style="77" customWidth="1"/>
    <col min="7180" max="7424" width="9.109375" style="77"/>
    <col min="7425" max="7425" width="26.33203125" style="77" customWidth="1"/>
    <col min="7426" max="7426" width="5.6640625" style="77" customWidth="1"/>
    <col min="7427" max="7427" width="13.5546875" style="77" customWidth="1"/>
    <col min="7428" max="7434" width="6.44140625" style="77" customWidth="1"/>
    <col min="7435" max="7435" width="10" style="77" customWidth="1"/>
    <col min="7436" max="7680" width="9.109375" style="77"/>
    <col min="7681" max="7681" width="26.33203125" style="77" customWidth="1"/>
    <col min="7682" max="7682" width="5.6640625" style="77" customWidth="1"/>
    <col min="7683" max="7683" width="13.5546875" style="77" customWidth="1"/>
    <col min="7684" max="7690" width="6.44140625" style="77" customWidth="1"/>
    <col min="7691" max="7691" width="10" style="77" customWidth="1"/>
    <col min="7692" max="7936" width="9.109375" style="77"/>
    <col min="7937" max="7937" width="26.33203125" style="77" customWidth="1"/>
    <col min="7938" max="7938" width="5.6640625" style="77" customWidth="1"/>
    <col min="7939" max="7939" width="13.5546875" style="77" customWidth="1"/>
    <col min="7940" max="7946" width="6.44140625" style="77" customWidth="1"/>
    <col min="7947" max="7947" width="10" style="77" customWidth="1"/>
    <col min="7948" max="8192" width="9.109375" style="77"/>
    <col min="8193" max="8193" width="26.33203125" style="77" customWidth="1"/>
    <col min="8194" max="8194" width="5.6640625" style="77" customWidth="1"/>
    <col min="8195" max="8195" width="13.5546875" style="77" customWidth="1"/>
    <col min="8196" max="8202" width="6.44140625" style="77" customWidth="1"/>
    <col min="8203" max="8203" width="10" style="77" customWidth="1"/>
    <col min="8204" max="8448" width="9.109375" style="77"/>
    <col min="8449" max="8449" width="26.33203125" style="77" customWidth="1"/>
    <col min="8450" max="8450" width="5.6640625" style="77" customWidth="1"/>
    <col min="8451" max="8451" width="13.5546875" style="77" customWidth="1"/>
    <col min="8452" max="8458" width="6.44140625" style="77" customWidth="1"/>
    <col min="8459" max="8459" width="10" style="77" customWidth="1"/>
    <col min="8460" max="8704" width="9.109375" style="77"/>
    <col min="8705" max="8705" width="26.33203125" style="77" customWidth="1"/>
    <col min="8706" max="8706" width="5.6640625" style="77" customWidth="1"/>
    <col min="8707" max="8707" width="13.5546875" style="77" customWidth="1"/>
    <col min="8708" max="8714" width="6.44140625" style="77" customWidth="1"/>
    <col min="8715" max="8715" width="10" style="77" customWidth="1"/>
    <col min="8716" max="8960" width="9.109375" style="77"/>
    <col min="8961" max="8961" width="26.33203125" style="77" customWidth="1"/>
    <col min="8962" max="8962" width="5.6640625" style="77" customWidth="1"/>
    <col min="8963" max="8963" width="13.5546875" style="77" customWidth="1"/>
    <col min="8964" max="8970" width="6.44140625" style="77" customWidth="1"/>
    <col min="8971" max="8971" width="10" style="77" customWidth="1"/>
    <col min="8972" max="9216" width="9.109375" style="77"/>
    <col min="9217" max="9217" width="26.33203125" style="77" customWidth="1"/>
    <col min="9218" max="9218" width="5.6640625" style="77" customWidth="1"/>
    <col min="9219" max="9219" width="13.5546875" style="77" customWidth="1"/>
    <col min="9220" max="9226" width="6.44140625" style="77" customWidth="1"/>
    <col min="9227" max="9227" width="10" style="77" customWidth="1"/>
    <col min="9228" max="9472" width="9.109375" style="77"/>
    <col min="9473" max="9473" width="26.33203125" style="77" customWidth="1"/>
    <col min="9474" max="9474" width="5.6640625" style="77" customWidth="1"/>
    <col min="9475" max="9475" width="13.5546875" style="77" customWidth="1"/>
    <col min="9476" max="9482" width="6.44140625" style="77" customWidth="1"/>
    <col min="9483" max="9483" width="10" style="77" customWidth="1"/>
    <col min="9484" max="9728" width="9.109375" style="77"/>
    <col min="9729" max="9729" width="26.33203125" style="77" customWidth="1"/>
    <col min="9730" max="9730" width="5.6640625" style="77" customWidth="1"/>
    <col min="9731" max="9731" width="13.5546875" style="77" customWidth="1"/>
    <col min="9732" max="9738" width="6.44140625" style="77" customWidth="1"/>
    <col min="9739" max="9739" width="10" style="77" customWidth="1"/>
    <col min="9740" max="9984" width="9.109375" style="77"/>
    <col min="9985" max="9985" width="26.33203125" style="77" customWidth="1"/>
    <col min="9986" max="9986" width="5.6640625" style="77" customWidth="1"/>
    <col min="9987" max="9987" width="13.5546875" style="77" customWidth="1"/>
    <col min="9988" max="9994" width="6.44140625" style="77" customWidth="1"/>
    <col min="9995" max="9995" width="10" style="77" customWidth="1"/>
    <col min="9996" max="10240" width="9.109375" style="77"/>
    <col min="10241" max="10241" width="26.33203125" style="77" customWidth="1"/>
    <col min="10242" max="10242" width="5.6640625" style="77" customWidth="1"/>
    <col min="10243" max="10243" width="13.5546875" style="77" customWidth="1"/>
    <col min="10244" max="10250" width="6.44140625" style="77" customWidth="1"/>
    <col min="10251" max="10251" width="10" style="77" customWidth="1"/>
    <col min="10252" max="10496" width="9.109375" style="77"/>
    <col min="10497" max="10497" width="26.33203125" style="77" customWidth="1"/>
    <col min="10498" max="10498" width="5.6640625" style="77" customWidth="1"/>
    <col min="10499" max="10499" width="13.5546875" style="77" customWidth="1"/>
    <col min="10500" max="10506" width="6.44140625" style="77" customWidth="1"/>
    <col min="10507" max="10507" width="10" style="77" customWidth="1"/>
    <col min="10508" max="10752" width="9.109375" style="77"/>
    <col min="10753" max="10753" width="26.33203125" style="77" customWidth="1"/>
    <col min="10754" max="10754" width="5.6640625" style="77" customWidth="1"/>
    <col min="10755" max="10755" width="13.5546875" style="77" customWidth="1"/>
    <col min="10756" max="10762" width="6.44140625" style="77" customWidth="1"/>
    <col min="10763" max="10763" width="10" style="77" customWidth="1"/>
    <col min="10764" max="11008" width="9.109375" style="77"/>
    <col min="11009" max="11009" width="26.33203125" style="77" customWidth="1"/>
    <col min="11010" max="11010" width="5.6640625" style="77" customWidth="1"/>
    <col min="11011" max="11011" width="13.5546875" style="77" customWidth="1"/>
    <col min="11012" max="11018" width="6.44140625" style="77" customWidth="1"/>
    <col min="11019" max="11019" width="10" style="77" customWidth="1"/>
    <col min="11020" max="11264" width="9.109375" style="77"/>
    <col min="11265" max="11265" width="26.33203125" style="77" customWidth="1"/>
    <col min="11266" max="11266" width="5.6640625" style="77" customWidth="1"/>
    <col min="11267" max="11267" width="13.5546875" style="77" customWidth="1"/>
    <col min="11268" max="11274" width="6.44140625" style="77" customWidth="1"/>
    <col min="11275" max="11275" width="10" style="77" customWidth="1"/>
    <col min="11276" max="11520" width="9.109375" style="77"/>
    <col min="11521" max="11521" width="26.33203125" style="77" customWidth="1"/>
    <col min="11522" max="11522" width="5.6640625" style="77" customWidth="1"/>
    <col min="11523" max="11523" width="13.5546875" style="77" customWidth="1"/>
    <col min="11524" max="11530" width="6.44140625" style="77" customWidth="1"/>
    <col min="11531" max="11531" width="10" style="77" customWidth="1"/>
    <col min="11532" max="11776" width="9.109375" style="77"/>
    <col min="11777" max="11777" width="26.33203125" style="77" customWidth="1"/>
    <col min="11778" max="11778" width="5.6640625" style="77" customWidth="1"/>
    <col min="11779" max="11779" width="13.5546875" style="77" customWidth="1"/>
    <col min="11780" max="11786" width="6.44140625" style="77" customWidth="1"/>
    <col min="11787" max="11787" width="10" style="77" customWidth="1"/>
    <col min="11788" max="12032" width="9.109375" style="77"/>
    <col min="12033" max="12033" width="26.33203125" style="77" customWidth="1"/>
    <col min="12034" max="12034" width="5.6640625" style="77" customWidth="1"/>
    <col min="12035" max="12035" width="13.5546875" style="77" customWidth="1"/>
    <col min="12036" max="12042" width="6.44140625" style="77" customWidth="1"/>
    <col min="12043" max="12043" width="10" style="77" customWidth="1"/>
    <col min="12044" max="12288" width="9.109375" style="77"/>
    <col min="12289" max="12289" width="26.33203125" style="77" customWidth="1"/>
    <col min="12290" max="12290" width="5.6640625" style="77" customWidth="1"/>
    <col min="12291" max="12291" width="13.5546875" style="77" customWidth="1"/>
    <col min="12292" max="12298" width="6.44140625" style="77" customWidth="1"/>
    <col min="12299" max="12299" width="10" style="77" customWidth="1"/>
    <col min="12300" max="12544" width="9.109375" style="77"/>
    <col min="12545" max="12545" width="26.33203125" style="77" customWidth="1"/>
    <col min="12546" max="12546" width="5.6640625" style="77" customWidth="1"/>
    <col min="12547" max="12547" width="13.5546875" style="77" customWidth="1"/>
    <col min="12548" max="12554" width="6.44140625" style="77" customWidth="1"/>
    <col min="12555" max="12555" width="10" style="77" customWidth="1"/>
    <col min="12556" max="12800" width="9.109375" style="77"/>
    <col min="12801" max="12801" width="26.33203125" style="77" customWidth="1"/>
    <col min="12802" max="12802" width="5.6640625" style="77" customWidth="1"/>
    <col min="12803" max="12803" width="13.5546875" style="77" customWidth="1"/>
    <col min="12804" max="12810" width="6.44140625" style="77" customWidth="1"/>
    <col min="12811" max="12811" width="10" style="77" customWidth="1"/>
    <col min="12812" max="13056" width="9.109375" style="77"/>
    <col min="13057" max="13057" width="26.33203125" style="77" customWidth="1"/>
    <col min="13058" max="13058" width="5.6640625" style="77" customWidth="1"/>
    <col min="13059" max="13059" width="13.5546875" style="77" customWidth="1"/>
    <col min="13060" max="13066" width="6.44140625" style="77" customWidth="1"/>
    <col min="13067" max="13067" width="10" style="77" customWidth="1"/>
    <col min="13068" max="13312" width="9.109375" style="77"/>
    <col min="13313" max="13313" width="26.33203125" style="77" customWidth="1"/>
    <col min="13314" max="13314" width="5.6640625" style="77" customWidth="1"/>
    <col min="13315" max="13315" width="13.5546875" style="77" customWidth="1"/>
    <col min="13316" max="13322" width="6.44140625" style="77" customWidth="1"/>
    <col min="13323" max="13323" width="10" style="77" customWidth="1"/>
    <col min="13324" max="13568" width="9.109375" style="77"/>
    <col min="13569" max="13569" width="26.33203125" style="77" customWidth="1"/>
    <col min="13570" max="13570" width="5.6640625" style="77" customWidth="1"/>
    <col min="13571" max="13571" width="13.5546875" style="77" customWidth="1"/>
    <col min="13572" max="13578" width="6.44140625" style="77" customWidth="1"/>
    <col min="13579" max="13579" width="10" style="77" customWidth="1"/>
    <col min="13580" max="13824" width="9.109375" style="77"/>
    <col min="13825" max="13825" width="26.33203125" style="77" customWidth="1"/>
    <col min="13826" max="13826" width="5.6640625" style="77" customWidth="1"/>
    <col min="13827" max="13827" width="13.5546875" style="77" customWidth="1"/>
    <col min="13828" max="13834" width="6.44140625" style="77" customWidth="1"/>
    <col min="13835" max="13835" width="10" style="77" customWidth="1"/>
    <col min="13836" max="14080" width="9.109375" style="77"/>
    <col min="14081" max="14081" width="26.33203125" style="77" customWidth="1"/>
    <col min="14082" max="14082" width="5.6640625" style="77" customWidth="1"/>
    <col min="14083" max="14083" width="13.5546875" style="77" customWidth="1"/>
    <col min="14084" max="14090" width="6.44140625" style="77" customWidth="1"/>
    <col min="14091" max="14091" width="10" style="77" customWidth="1"/>
    <col min="14092" max="14336" width="9.109375" style="77"/>
    <col min="14337" max="14337" width="26.33203125" style="77" customWidth="1"/>
    <col min="14338" max="14338" width="5.6640625" style="77" customWidth="1"/>
    <col min="14339" max="14339" width="13.5546875" style="77" customWidth="1"/>
    <col min="14340" max="14346" width="6.44140625" style="77" customWidth="1"/>
    <col min="14347" max="14347" width="10" style="77" customWidth="1"/>
    <col min="14348" max="14592" width="9.109375" style="77"/>
    <col min="14593" max="14593" width="26.33203125" style="77" customWidth="1"/>
    <col min="14594" max="14594" width="5.6640625" style="77" customWidth="1"/>
    <col min="14595" max="14595" width="13.5546875" style="77" customWidth="1"/>
    <col min="14596" max="14602" width="6.44140625" style="77" customWidth="1"/>
    <col min="14603" max="14603" width="10" style="77" customWidth="1"/>
    <col min="14604" max="14848" width="9.109375" style="77"/>
    <col min="14849" max="14849" width="26.33203125" style="77" customWidth="1"/>
    <col min="14850" max="14850" width="5.6640625" style="77" customWidth="1"/>
    <col min="14851" max="14851" width="13.5546875" style="77" customWidth="1"/>
    <col min="14852" max="14858" width="6.44140625" style="77" customWidth="1"/>
    <col min="14859" max="14859" width="10" style="77" customWidth="1"/>
    <col min="14860" max="15104" width="9.109375" style="77"/>
    <col min="15105" max="15105" width="26.33203125" style="77" customWidth="1"/>
    <col min="15106" max="15106" width="5.6640625" style="77" customWidth="1"/>
    <col min="15107" max="15107" width="13.5546875" style="77" customWidth="1"/>
    <col min="15108" max="15114" width="6.44140625" style="77" customWidth="1"/>
    <col min="15115" max="15115" width="10" style="77" customWidth="1"/>
    <col min="15116" max="15360" width="9.109375" style="77"/>
    <col min="15361" max="15361" width="26.33203125" style="77" customWidth="1"/>
    <col min="15362" max="15362" width="5.6640625" style="77" customWidth="1"/>
    <col min="15363" max="15363" width="13.5546875" style="77" customWidth="1"/>
    <col min="15364" max="15370" width="6.44140625" style="77" customWidth="1"/>
    <col min="15371" max="15371" width="10" style="77" customWidth="1"/>
    <col min="15372" max="15616" width="9.109375" style="77"/>
    <col min="15617" max="15617" width="26.33203125" style="77" customWidth="1"/>
    <col min="15618" max="15618" width="5.6640625" style="77" customWidth="1"/>
    <col min="15619" max="15619" width="13.5546875" style="77" customWidth="1"/>
    <col min="15620" max="15626" width="6.44140625" style="77" customWidth="1"/>
    <col min="15627" max="15627" width="10" style="77" customWidth="1"/>
    <col min="15628" max="15872" width="9.109375" style="77"/>
    <col min="15873" max="15873" width="26.33203125" style="77" customWidth="1"/>
    <col min="15874" max="15874" width="5.6640625" style="77" customWidth="1"/>
    <col min="15875" max="15875" width="13.5546875" style="77" customWidth="1"/>
    <col min="15876" max="15882" width="6.44140625" style="77" customWidth="1"/>
    <col min="15883" max="15883" width="10" style="77" customWidth="1"/>
    <col min="15884" max="16128" width="9.109375" style="77"/>
    <col min="16129" max="16129" width="26.33203125" style="77" customWidth="1"/>
    <col min="16130" max="16130" width="5.6640625" style="77" customWidth="1"/>
    <col min="16131" max="16131" width="13.5546875" style="77" customWidth="1"/>
    <col min="16132" max="16138" width="6.44140625" style="77" customWidth="1"/>
    <col min="16139" max="16139" width="10" style="77" customWidth="1"/>
    <col min="16140" max="16384" width="9.109375" style="77"/>
  </cols>
  <sheetData>
    <row r="1" spans="1:12" ht="16.2" x14ac:dyDescent="0.2">
      <c r="A1" s="641" t="s">
        <v>42</v>
      </c>
      <c r="B1" s="641"/>
      <c r="C1" s="641"/>
      <c r="D1" s="641"/>
      <c r="E1" s="641"/>
      <c r="F1" s="641"/>
      <c r="G1" s="641"/>
      <c r="H1" s="641"/>
      <c r="I1" s="641"/>
      <c r="J1" s="641"/>
      <c r="K1" s="641"/>
    </row>
    <row r="2" spans="1:12" s="314" customFormat="1" ht="13.5" customHeight="1" thickBot="1" x14ac:dyDescent="0.2">
      <c r="A2" s="61" t="s">
        <v>23</v>
      </c>
      <c r="B2" s="61"/>
      <c r="C2" s="505"/>
      <c r="D2" s="505"/>
      <c r="E2" s="505"/>
      <c r="F2" s="505"/>
      <c r="G2" s="505"/>
      <c r="H2" s="505"/>
      <c r="I2" s="505"/>
      <c r="J2" s="642">
        <v>43922</v>
      </c>
      <c r="K2" s="642"/>
      <c r="L2" s="313"/>
    </row>
    <row r="3" spans="1:12" s="316" customFormat="1" ht="15" customHeight="1" x14ac:dyDescent="0.2">
      <c r="A3" s="643" t="s">
        <v>26</v>
      </c>
      <c r="B3" s="644"/>
      <c r="C3" s="647" t="s">
        <v>27</v>
      </c>
      <c r="D3" s="649" t="s">
        <v>400</v>
      </c>
      <c r="E3" s="650"/>
      <c r="F3" s="650"/>
      <c r="G3" s="650"/>
      <c r="H3" s="650"/>
      <c r="I3" s="650"/>
      <c r="J3" s="651"/>
      <c r="K3" s="652" t="s">
        <v>410</v>
      </c>
      <c r="L3" s="315"/>
    </row>
    <row r="4" spans="1:12" s="316" customFormat="1" ht="15" customHeight="1" x14ac:dyDescent="0.2">
      <c r="A4" s="645"/>
      <c r="B4" s="646"/>
      <c r="C4" s="648"/>
      <c r="D4" s="62" t="s">
        <v>29</v>
      </c>
      <c r="E4" s="63" t="s">
        <v>411</v>
      </c>
      <c r="F4" s="64" t="s">
        <v>412</v>
      </c>
      <c r="G4" s="64" t="s">
        <v>413</v>
      </c>
      <c r="H4" s="64" t="s">
        <v>414</v>
      </c>
      <c r="I4" s="64" t="s">
        <v>401</v>
      </c>
      <c r="J4" s="65" t="s">
        <v>415</v>
      </c>
      <c r="K4" s="653"/>
      <c r="L4" s="315"/>
    </row>
    <row r="5" spans="1:12" s="318" customFormat="1" ht="15" customHeight="1" x14ac:dyDescent="0.15">
      <c r="A5" s="637" t="s">
        <v>416</v>
      </c>
      <c r="B5" s="638"/>
      <c r="C5" s="66"/>
      <c r="D5" s="461">
        <v>2905</v>
      </c>
      <c r="E5" s="461">
        <f t="shared" ref="E5:K5" si="0">SUM(E6:E38)</f>
        <v>231</v>
      </c>
      <c r="F5" s="461">
        <f t="shared" si="0"/>
        <v>449</v>
      </c>
      <c r="G5" s="461">
        <f t="shared" si="0"/>
        <v>514</v>
      </c>
      <c r="H5" s="461">
        <f t="shared" si="0"/>
        <v>567</v>
      </c>
      <c r="I5" s="461">
        <f t="shared" si="0"/>
        <v>572</v>
      </c>
      <c r="J5" s="461">
        <f t="shared" si="0"/>
        <v>572</v>
      </c>
      <c r="K5" s="461">
        <f t="shared" si="0"/>
        <v>471</v>
      </c>
      <c r="L5" s="317"/>
    </row>
    <row r="6" spans="1:12" s="318" customFormat="1" ht="15" customHeight="1" x14ac:dyDescent="0.15">
      <c r="A6" s="67" t="s">
        <v>417</v>
      </c>
      <c r="B6" s="67"/>
      <c r="C6" s="66" t="s">
        <v>418</v>
      </c>
      <c r="D6" s="461">
        <v>100</v>
      </c>
      <c r="E6" s="8">
        <v>10</v>
      </c>
      <c r="F6" s="8">
        <v>18</v>
      </c>
      <c r="G6" s="8">
        <v>18</v>
      </c>
      <c r="H6" s="8">
        <v>18</v>
      </c>
      <c r="I6" s="8">
        <v>18</v>
      </c>
      <c r="J6" s="490">
        <v>18</v>
      </c>
      <c r="K6" s="68">
        <v>19</v>
      </c>
      <c r="L6" s="317"/>
    </row>
    <row r="7" spans="1:12" s="318" customFormat="1" ht="15" customHeight="1" x14ac:dyDescent="0.15">
      <c r="A7" s="67" t="s">
        <v>43</v>
      </c>
      <c r="B7" s="67"/>
      <c r="C7" s="66" t="s">
        <v>419</v>
      </c>
      <c r="D7" s="461">
        <v>128</v>
      </c>
      <c r="E7" s="8">
        <v>9</v>
      </c>
      <c r="F7" s="8">
        <v>20</v>
      </c>
      <c r="G7" s="8">
        <v>24</v>
      </c>
      <c r="H7" s="8">
        <v>25</v>
      </c>
      <c r="I7" s="8">
        <v>25</v>
      </c>
      <c r="J7" s="490">
        <v>25</v>
      </c>
      <c r="K7" s="68">
        <v>18</v>
      </c>
      <c r="L7" s="317"/>
    </row>
    <row r="8" spans="1:12" s="318" customFormat="1" ht="15" customHeight="1" x14ac:dyDescent="0.15">
      <c r="A8" s="67" t="s">
        <v>44</v>
      </c>
      <c r="B8" s="67"/>
      <c r="C8" s="66" t="s">
        <v>420</v>
      </c>
      <c r="D8" s="461">
        <v>97</v>
      </c>
      <c r="E8" s="8">
        <v>9</v>
      </c>
      <c r="F8" s="8">
        <v>16</v>
      </c>
      <c r="G8" s="8">
        <v>18</v>
      </c>
      <c r="H8" s="8">
        <v>18</v>
      </c>
      <c r="I8" s="8">
        <v>18</v>
      </c>
      <c r="J8" s="490">
        <v>18</v>
      </c>
      <c r="K8" s="68">
        <v>20</v>
      </c>
      <c r="L8" s="317"/>
    </row>
    <row r="9" spans="1:12" s="318" customFormat="1" ht="15" customHeight="1" x14ac:dyDescent="0.15">
      <c r="A9" s="67" t="s">
        <v>421</v>
      </c>
      <c r="B9" s="67"/>
      <c r="C9" s="66" t="s">
        <v>422</v>
      </c>
      <c r="D9" s="461">
        <v>64</v>
      </c>
      <c r="E9" s="8">
        <v>6</v>
      </c>
      <c r="F9" s="8">
        <v>10</v>
      </c>
      <c r="G9" s="8">
        <v>12</v>
      </c>
      <c r="H9" s="8">
        <v>12</v>
      </c>
      <c r="I9" s="8">
        <v>12</v>
      </c>
      <c r="J9" s="490">
        <v>12</v>
      </c>
      <c r="K9" s="68">
        <v>12</v>
      </c>
      <c r="L9" s="317"/>
    </row>
    <row r="10" spans="1:12" s="318" customFormat="1" ht="15" customHeight="1" x14ac:dyDescent="0.15">
      <c r="A10" s="67" t="s">
        <v>423</v>
      </c>
      <c r="B10" s="67"/>
      <c r="C10" s="66" t="s">
        <v>424</v>
      </c>
      <c r="D10" s="461">
        <v>122</v>
      </c>
      <c r="E10" s="8">
        <v>9</v>
      </c>
      <c r="F10" s="8">
        <v>18</v>
      </c>
      <c r="G10" s="8">
        <v>20</v>
      </c>
      <c r="H10" s="8">
        <v>25</v>
      </c>
      <c r="I10" s="8">
        <v>25</v>
      </c>
      <c r="J10" s="490">
        <v>25</v>
      </c>
      <c r="K10" s="68">
        <v>22</v>
      </c>
      <c r="L10" s="317"/>
    </row>
    <row r="11" spans="1:12" s="318" customFormat="1" ht="15" customHeight="1" x14ac:dyDescent="0.15">
      <c r="A11" s="67" t="s">
        <v>425</v>
      </c>
      <c r="B11" s="67"/>
      <c r="C11" s="66" t="s">
        <v>402</v>
      </c>
      <c r="D11" s="462">
        <v>71</v>
      </c>
      <c r="E11" s="8">
        <v>11</v>
      </c>
      <c r="F11" s="8">
        <v>12</v>
      </c>
      <c r="G11" s="8">
        <v>12</v>
      </c>
      <c r="H11" s="8">
        <v>12</v>
      </c>
      <c r="I11" s="8">
        <v>12</v>
      </c>
      <c r="J11" s="490">
        <v>12</v>
      </c>
      <c r="K11" s="68">
        <v>16</v>
      </c>
      <c r="L11" s="317"/>
    </row>
    <row r="12" spans="1:12" s="318" customFormat="1" ht="15" customHeight="1" x14ac:dyDescent="0.15">
      <c r="A12" s="67" t="s">
        <v>45</v>
      </c>
      <c r="B12" s="67"/>
      <c r="C12" s="66" t="s">
        <v>243</v>
      </c>
      <c r="D12" s="462">
        <v>68</v>
      </c>
      <c r="E12" s="8">
        <v>8</v>
      </c>
      <c r="F12" s="8">
        <v>8</v>
      </c>
      <c r="G12" s="8">
        <v>10</v>
      </c>
      <c r="H12" s="8">
        <v>14</v>
      </c>
      <c r="I12" s="8">
        <v>14</v>
      </c>
      <c r="J12" s="490">
        <v>14</v>
      </c>
      <c r="K12" s="68">
        <v>16</v>
      </c>
      <c r="L12" s="317"/>
    </row>
    <row r="13" spans="1:12" s="318" customFormat="1" ht="15" customHeight="1" x14ac:dyDescent="0.15">
      <c r="A13" s="67" t="s">
        <v>46</v>
      </c>
      <c r="B13" s="67"/>
      <c r="C13" s="66" t="s">
        <v>244</v>
      </c>
      <c r="D13" s="462">
        <v>69</v>
      </c>
      <c r="E13" s="8">
        <v>6</v>
      </c>
      <c r="F13" s="8">
        <v>10</v>
      </c>
      <c r="G13" s="8">
        <v>12</v>
      </c>
      <c r="H13" s="8">
        <v>13</v>
      </c>
      <c r="I13" s="8">
        <v>14</v>
      </c>
      <c r="J13" s="490">
        <v>14</v>
      </c>
      <c r="K13" s="68">
        <v>11</v>
      </c>
      <c r="L13" s="317"/>
    </row>
    <row r="14" spans="1:12" s="314" customFormat="1" ht="15" customHeight="1" x14ac:dyDescent="0.15">
      <c r="A14" s="487" t="s">
        <v>47</v>
      </c>
      <c r="B14" s="487"/>
      <c r="C14" s="66" t="s">
        <v>245</v>
      </c>
      <c r="D14" s="463">
        <v>120</v>
      </c>
      <c r="E14" s="464">
        <v>9</v>
      </c>
      <c r="F14" s="464">
        <v>17</v>
      </c>
      <c r="G14" s="464">
        <v>22</v>
      </c>
      <c r="H14" s="464">
        <v>24</v>
      </c>
      <c r="I14" s="464">
        <v>24</v>
      </c>
      <c r="J14" s="490">
        <v>24</v>
      </c>
      <c r="K14" s="465">
        <v>18</v>
      </c>
      <c r="L14" s="319"/>
    </row>
    <row r="15" spans="1:12" s="75" customFormat="1" ht="15" customHeight="1" x14ac:dyDescent="0.15">
      <c r="A15" s="487" t="s">
        <v>48</v>
      </c>
      <c r="B15" s="487"/>
      <c r="C15" s="66" t="s">
        <v>245</v>
      </c>
      <c r="D15" s="463">
        <v>69</v>
      </c>
      <c r="E15" s="464">
        <v>6</v>
      </c>
      <c r="F15" s="464">
        <v>12</v>
      </c>
      <c r="G15" s="464">
        <v>12</v>
      </c>
      <c r="H15" s="464">
        <v>13</v>
      </c>
      <c r="I15" s="464">
        <v>13</v>
      </c>
      <c r="J15" s="490">
        <v>13</v>
      </c>
      <c r="K15" s="465">
        <v>15</v>
      </c>
      <c r="L15" s="320"/>
    </row>
    <row r="16" spans="1:12" s="75" customFormat="1" ht="15" customHeight="1" x14ac:dyDescent="0.15">
      <c r="A16" s="487" t="s">
        <v>49</v>
      </c>
      <c r="B16" s="488"/>
      <c r="C16" s="66" t="s">
        <v>245</v>
      </c>
      <c r="D16" s="463">
        <v>84</v>
      </c>
      <c r="E16" s="464">
        <v>9</v>
      </c>
      <c r="F16" s="464">
        <v>15</v>
      </c>
      <c r="G16" s="464">
        <v>15</v>
      </c>
      <c r="H16" s="464">
        <v>15</v>
      </c>
      <c r="I16" s="464">
        <v>15</v>
      </c>
      <c r="J16" s="490">
        <v>15</v>
      </c>
      <c r="K16" s="465">
        <v>13</v>
      </c>
      <c r="L16" s="320"/>
    </row>
    <row r="17" spans="1:12" s="75" customFormat="1" ht="15" customHeight="1" x14ac:dyDescent="0.15">
      <c r="A17" s="487" t="s">
        <v>403</v>
      </c>
      <c r="B17" s="504" t="s">
        <v>426</v>
      </c>
      <c r="C17" s="66" t="s">
        <v>246</v>
      </c>
      <c r="D17" s="463">
        <v>99</v>
      </c>
      <c r="E17" s="8">
        <v>6</v>
      </c>
      <c r="F17" s="464">
        <v>15</v>
      </c>
      <c r="G17" s="464">
        <v>18</v>
      </c>
      <c r="H17" s="464">
        <v>20</v>
      </c>
      <c r="I17" s="464">
        <v>20</v>
      </c>
      <c r="J17" s="490">
        <v>20</v>
      </c>
      <c r="K17" s="465">
        <v>13</v>
      </c>
      <c r="L17" s="320"/>
    </row>
    <row r="18" spans="1:12" s="75" customFormat="1" ht="15" customHeight="1" x14ac:dyDescent="0.15">
      <c r="A18" s="639" t="s">
        <v>50</v>
      </c>
      <c r="B18" s="640"/>
      <c r="C18" s="66" t="s">
        <v>246</v>
      </c>
      <c r="D18" s="463">
        <v>70</v>
      </c>
      <c r="E18" s="464">
        <v>6</v>
      </c>
      <c r="F18" s="464">
        <v>10</v>
      </c>
      <c r="G18" s="464">
        <v>12</v>
      </c>
      <c r="H18" s="464">
        <v>14</v>
      </c>
      <c r="I18" s="464">
        <v>14</v>
      </c>
      <c r="J18" s="490">
        <v>14</v>
      </c>
      <c r="K18" s="465">
        <v>11</v>
      </c>
      <c r="L18" s="320"/>
    </row>
    <row r="19" spans="1:12" s="75" customFormat="1" ht="15" customHeight="1" x14ac:dyDescent="0.15">
      <c r="A19" s="487" t="s">
        <v>427</v>
      </c>
      <c r="B19" s="487"/>
      <c r="C19" s="66" t="s">
        <v>428</v>
      </c>
      <c r="D19" s="463">
        <v>67</v>
      </c>
      <c r="E19" s="464">
        <v>6</v>
      </c>
      <c r="F19" s="464">
        <v>10</v>
      </c>
      <c r="G19" s="464">
        <v>12</v>
      </c>
      <c r="H19" s="464">
        <v>13</v>
      </c>
      <c r="I19" s="464">
        <v>13</v>
      </c>
      <c r="J19" s="490">
        <v>13</v>
      </c>
      <c r="K19" s="465">
        <v>11</v>
      </c>
      <c r="L19" s="320"/>
    </row>
    <row r="20" spans="1:12" s="75" customFormat="1" ht="15" customHeight="1" x14ac:dyDescent="0.15">
      <c r="A20" s="487" t="s">
        <v>51</v>
      </c>
      <c r="B20" s="487"/>
      <c r="C20" s="66" t="s">
        <v>247</v>
      </c>
      <c r="D20" s="463">
        <v>96</v>
      </c>
      <c r="E20" s="464">
        <v>6</v>
      </c>
      <c r="F20" s="464">
        <v>14</v>
      </c>
      <c r="G20" s="464">
        <v>16</v>
      </c>
      <c r="H20" s="464">
        <v>20</v>
      </c>
      <c r="I20" s="464">
        <v>20</v>
      </c>
      <c r="J20" s="490">
        <v>20</v>
      </c>
      <c r="K20" s="465">
        <v>17</v>
      </c>
      <c r="L20" s="320"/>
    </row>
    <row r="21" spans="1:12" s="75" customFormat="1" ht="15" customHeight="1" x14ac:dyDescent="0.15">
      <c r="A21" s="487" t="s">
        <v>52</v>
      </c>
      <c r="B21" s="487"/>
      <c r="C21" s="66" t="s">
        <v>429</v>
      </c>
      <c r="D21" s="463">
        <v>96</v>
      </c>
      <c r="E21" s="464">
        <v>6</v>
      </c>
      <c r="F21" s="464">
        <v>14</v>
      </c>
      <c r="G21" s="464">
        <v>16</v>
      </c>
      <c r="H21" s="464">
        <v>20</v>
      </c>
      <c r="I21" s="464">
        <v>20</v>
      </c>
      <c r="J21" s="490">
        <v>20</v>
      </c>
      <c r="K21" s="465">
        <v>15</v>
      </c>
      <c r="L21" s="320"/>
    </row>
    <row r="22" spans="1:12" s="75" customFormat="1" ht="15" customHeight="1" x14ac:dyDescent="0.15">
      <c r="A22" s="487" t="s">
        <v>53</v>
      </c>
      <c r="B22" s="487"/>
      <c r="C22" s="66" t="s">
        <v>429</v>
      </c>
      <c r="D22" s="463">
        <v>128</v>
      </c>
      <c r="E22" s="464">
        <v>9</v>
      </c>
      <c r="F22" s="464">
        <v>20</v>
      </c>
      <c r="G22" s="464">
        <v>24</v>
      </c>
      <c r="H22" s="464">
        <v>25</v>
      </c>
      <c r="I22" s="464">
        <v>25</v>
      </c>
      <c r="J22" s="490">
        <v>25</v>
      </c>
      <c r="K22" s="465">
        <v>16</v>
      </c>
      <c r="L22" s="320"/>
    </row>
    <row r="23" spans="1:12" s="75" customFormat="1" ht="15" customHeight="1" x14ac:dyDescent="0.15">
      <c r="A23" s="487" t="s">
        <v>248</v>
      </c>
      <c r="B23" s="487"/>
      <c r="C23" s="66" t="s">
        <v>404</v>
      </c>
      <c r="D23" s="463">
        <v>99</v>
      </c>
      <c r="E23" s="464">
        <v>6</v>
      </c>
      <c r="F23" s="464">
        <v>15</v>
      </c>
      <c r="G23" s="464">
        <v>18</v>
      </c>
      <c r="H23" s="464">
        <v>20</v>
      </c>
      <c r="I23" s="464">
        <v>20</v>
      </c>
      <c r="J23" s="490">
        <v>20</v>
      </c>
      <c r="K23" s="465">
        <v>15</v>
      </c>
      <c r="L23" s="320"/>
    </row>
    <row r="24" spans="1:12" s="75" customFormat="1" ht="15" customHeight="1" x14ac:dyDescent="0.15">
      <c r="A24" s="487" t="s">
        <v>249</v>
      </c>
      <c r="B24" s="487"/>
      <c r="C24" s="66" t="s">
        <v>404</v>
      </c>
      <c r="D24" s="463">
        <v>99</v>
      </c>
      <c r="E24" s="464">
        <v>9</v>
      </c>
      <c r="F24" s="464">
        <v>15</v>
      </c>
      <c r="G24" s="464">
        <v>18</v>
      </c>
      <c r="H24" s="464">
        <v>19</v>
      </c>
      <c r="I24" s="464">
        <v>19</v>
      </c>
      <c r="J24" s="490">
        <v>19</v>
      </c>
      <c r="K24" s="465">
        <v>14</v>
      </c>
      <c r="L24" s="320"/>
    </row>
    <row r="25" spans="1:12" s="75" customFormat="1" ht="15" customHeight="1" x14ac:dyDescent="0.15">
      <c r="A25" s="487" t="s">
        <v>368</v>
      </c>
      <c r="B25" s="487"/>
      <c r="C25" s="66" t="s">
        <v>369</v>
      </c>
      <c r="D25" s="463">
        <v>88</v>
      </c>
      <c r="E25" s="464">
        <v>6</v>
      </c>
      <c r="F25" s="464">
        <v>10</v>
      </c>
      <c r="G25" s="464">
        <v>12</v>
      </c>
      <c r="H25" s="464">
        <v>20</v>
      </c>
      <c r="I25" s="464">
        <v>20</v>
      </c>
      <c r="J25" s="490">
        <v>20</v>
      </c>
      <c r="K25" s="465">
        <v>13</v>
      </c>
      <c r="L25" s="320"/>
    </row>
    <row r="26" spans="1:12" s="75" customFormat="1" ht="15" customHeight="1" x14ac:dyDescent="0.15">
      <c r="A26" s="487" t="s">
        <v>370</v>
      </c>
      <c r="B26" s="487"/>
      <c r="C26" s="66" t="s">
        <v>369</v>
      </c>
      <c r="D26" s="463">
        <v>99</v>
      </c>
      <c r="E26" s="464">
        <v>6</v>
      </c>
      <c r="F26" s="464">
        <v>15</v>
      </c>
      <c r="G26" s="464">
        <v>18</v>
      </c>
      <c r="H26" s="464">
        <v>20</v>
      </c>
      <c r="I26" s="464">
        <v>20</v>
      </c>
      <c r="J26" s="490">
        <v>20</v>
      </c>
      <c r="K26" s="465">
        <v>15</v>
      </c>
      <c r="L26" s="320"/>
    </row>
    <row r="27" spans="1:12" s="75" customFormat="1" ht="15" customHeight="1" x14ac:dyDescent="0.15">
      <c r="A27" s="487" t="s">
        <v>405</v>
      </c>
      <c r="B27" s="487"/>
      <c r="C27" s="66" t="s">
        <v>406</v>
      </c>
      <c r="D27" s="463">
        <v>70</v>
      </c>
      <c r="E27" s="464">
        <v>6</v>
      </c>
      <c r="F27" s="464">
        <v>10</v>
      </c>
      <c r="G27" s="464">
        <v>12</v>
      </c>
      <c r="H27" s="464">
        <v>14</v>
      </c>
      <c r="I27" s="464">
        <v>14</v>
      </c>
      <c r="J27" s="490">
        <v>14</v>
      </c>
      <c r="K27" s="465">
        <v>9</v>
      </c>
      <c r="L27" s="320"/>
    </row>
    <row r="28" spans="1:12" s="75" customFormat="1" ht="15" customHeight="1" x14ac:dyDescent="0.15">
      <c r="A28" s="487" t="s">
        <v>430</v>
      </c>
      <c r="B28" s="487"/>
      <c r="C28" s="66" t="s">
        <v>406</v>
      </c>
      <c r="D28" s="463">
        <v>100</v>
      </c>
      <c r="E28" s="464">
        <v>6</v>
      </c>
      <c r="F28" s="464">
        <v>18</v>
      </c>
      <c r="G28" s="464">
        <v>19</v>
      </c>
      <c r="H28" s="464">
        <v>19</v>
      </c>
      <c r="I28" s="464">
        <v>19</v>
      </c>
      <c r="J28" s="490">
        <v>19</v>
      </c>
      <c r="K28" s="465">
        <v>14</v>
      </c>
      <c r="L28" s="320"/>
    </row>
    <row r="29" spans="1:12" s="75" customFormat="1" ht="15" customHeight="1" x14ac:dyDescent="0.15">
      <c r="A29" s="487" t="s">
        <v>407</v>
      </c>
      <c r="B29" s="487"/>
      <c r="C29" s="66" t="s">
        <v>406</v>
      </c>
      <c r="D29" s="463">
        <v>63</v>
      </c>
      <c r="E29" s="464">
        <v>3</v>
      </c>
      <c r="F29" s="464">
        <v>13</v>
      </c>
      <c r="G29" s="464">
        <v>11</v>
      </c>
      <c r="H29" s="464">
        <v>12</v>
      </c>
      <c r="I29" s="464">
        <v>12</v>
      </c>
      <c r="J29" s="490">
        <v>12</v>
      </c>
      <c r="K29" s="465">
        <v>12</v>
      </c>
      <c r="L29" s="320"/>
    </row>
    <row r="30" spans="1:12" s="75" customFormat="1" ht="15" customHeight="1" x14ac:dyDescent="0.15">
      <c r="A30" s="487" t="s">
        <v>408</v>
      </c>
      <c r="B30" s="487"/>
      <c r="C30" s="66" t="s">
        <v>406</v>
      </c>
      <c r="D30" s="463">
        <v>73</v>
      </c>
      <c r="E30" s="464">
        <v>6</v>
      </c>
      <c r="F30" s="464">
        <v>10</v>
      </c>
      <c r="G30" s="464">
        <v>12</v>
      </c>
      <c r="H30" s="464">
        <v>15</v>
      </c>
      <c r="I30" s="464">
        <v>15</v>
      </c>
      <c r="J30" s="490">
        <v>15</v>
      </c>
      <c r="K30" s="465">
        <v>12</v>
      </c>
      <c r="L30" s="320"/>
    </row>
    <row r="31" spans="1:12" s="75" customFormat="1" ht="15" customHeight="1" x14ac:dyDescent="0.15">
      <c r="A31" s="487" t="s">
        <v>505</v>
      </c>
      <c r="B31" s="487"/>
      <c r="C31" s="66" t="s">
        <v>506</v>
      </c>
      <c r="D31" s="463">
        <v>80</v>
      </c>
      <c r="E31" s="464">
        <v>6</v>
      </c>
      <c r="F31" s="464">
        <v>14</v>
      </c>
      <c r="G31" s="464">
        <v>15</v>
      </c>
      <c r="H31" s="464">
        <v>15</v>
      </c>
      <c r="I31" s="464">
        <v>15</v>
      </c>
      <c r="J31" s="490">
        <v>15</v>
      </c>
      <c r="K31" s="465">
        <v>10</v>
      </c>
      <c r="L31" s="320"/>
    </row>
    <row r="32" spans="1:12" x14ac:dyDescent="0.2">
      <c r="A32" s="552" t="s">
        <v>507</v>
      </c>
      <c r="B32" s="553"/>
      <c r="C32" s="66" t="s">
        <v>506</v>
      </c>
      <c r="D32" s="463">
        <v>60</v>
      </c>
      <c r="E32" s="464">
        <v>6</v>
      </c>
      <c r="F32" s="464">
        <v>10</v>
      </c>
      <c r="G32" s="464">
        <v>11</v>
      </c>
      <c r="H32" s="464">
        <v>11</v>
      </c>
      <c r="I32" s="464">
        <v>11</v>
      </c>
      <c r="J32" s="490">
        <v>11</v>
      </c>
      <c r="K32" s="465">
        <v>9</v>
      </c>
    </row>
    <row r="33" spans="1:11" x14ac:dyDescent="0.2">
      <c r="A33" s="487" t="s">
        <v>508</v>
      </c>
      <c r="B33" s="487"/>
      <c r="C33" s="66" t="s">
        <v>506</v>
      </c>
      <c r="D33" s="463">
        <v>80</v>
      </c>
      <c r="E33" s="464">
        <v>12</v>
      </c>
      <c r="F33" s="464">
        <v>12</v>
      </c>
      <c r="G33" s="464">
        <v>12</v>
      </c>
      <c r="H33" s="464">
        <v>14</v>
      </c>
      <c r="I33" s="464">
        <v>15</v>
      </c>
      <c r="J33" s="490">
        <v>15</v>
      </c>
      <c r="K33" s="465">
        <v>13</v>
      </c>
    </row>
    <row r="34" spans="1:11" x14ac:dyDescent="0.2">
      <c r="A34" s="487" t="s">
        <v>54</v>
      </c>
      <c r="B34" s="69"/>
      <c r="C34" s="66" t="s">
        <v>431</v>
      </c>
      <c r="D34" s="463">
        <v>103</v>
      </c>
      <c r="E34" s="464">
        <v>9</v>
      </c>
      <c r="F34" s="464">
        <v>10</v>
      </c>
      <c r="G34" s="464">
        <v>12</v>
      </c>
      <c r="H34" s="464">
        <v>22</v>
      </c>
      <c r="I34" s="464">
        <v>25</v>
      </c>
      <c r="J34" s="490">
        <v>25</v>
      </c>
      <c r="K34" s="465">
        <v>13</v>
      </c>
    </row>
    <row r="35" spans="1:11" x14ac:dyDescent="0.2">
      <c r="A35" s="487" t="s">
        <v>55</v>
      </c>
      <c r="B35" s="69"/>
      <c r="C35" s="66" t="s">
        <v>431</v>
      </c>
      <c r="D35" s="463">
        <v>35</v>
      </c>
      <c r="E35" s="464">
        <v>7</v>
      </c>
      <c r="F35" s="464">
        <v>13</v>
      </c>
      <c r="G35" s="464">
        <v>15</v>
      </c>
      <c r="H35" s="3" t="s">
        <v>432</v>
      </c>
      <c r="I35" s="3" t="s">
        <v>432</v>
      </c>
      <c r="J35" s="490" t="s">
        <v>432</v>
      </c>
      <c r="K35" s="465">
        <v>15</v>
      </c>
    </row>
    <row r="36" spans="1:11" x14ac:dyDescent="0.2">
      <c r="A36" s="487" t="s">
        <v>56</v>
      </c>
      <c r="B36" s="69"/>
      <c r="C36" s="66" t="s">
        <v>431</v>
      </c>
      <c r="D36" s="463">
        <v>58</v>
      </c>
      <c r="E36" s="3" t="s">
        <v>57</v>
      </c>
      <c r="F36" s="464">
        <v>5</v>
      </c>
      <c r="G36" s="464">
        <v>8</v>
      </c>
      <c r="H36" s="3">
        <v>15</v>
      </c>
      <c r="I36" s="3">
        <v>15</v>
      </c>
      <c r="J36" s="490">
        <v>15</v>
      </c>
      <c r="K36" s="465">
        <v>10</v>
      </c>
    </row>
    <row r="37" spans="1:11" x14ac:dyDescent="0.2">
      <c r="A37" s="487" t="s">
        <v>58</v>
      </c>
      <c r="B37" s="69"/>
      <c r="C37" s="66" t="s">
        <v>429</v>
      </c>
      <c r="D37" s="463">
        <v>131</v>
      </c>
      <c r="E37" s="464">
        <v>12</v>
      </c>
      <c r="F37" s="464">
        <v>20</v>
      </c>
      <c r="G37" s="464">
        <v>24</v>
      </c>
      <c r="H37" s="3">
        <v>25</v>
      </c>
      <c r="I37" s="3">
        <v>25</v>
      </c>
      <c r="J37" s="490">
        <v>25</v>
      </c>
      <c r="K37" s="465">
        <v>19</v>
      </c>
    </row>
    <row r="38" spans="1:11" ht="13.8" thickBot="1" x14ac:dyDescent="0.25">
      <c r="A38" s="70" t="s">
        <v>59</v>
      </c>
      <c r="B38" s="71"/>
      <c r="C38" s="55" t="s">
        <v>429</v>
      </c>
      <c r="D38" s="466">
        <v>119</v>
      </c>
      <c r="E38" s="72" t="s">
        <v>432</v>
      </c>
      <c r="F38" s="467">
        <v>20</v>
      </c>
      <c r="G38" s="467">
        <v>24</v>
      </c>
      <c r="H38" s="467">
        <v>25</v>
      </c>
      <c r="I38" s="467">
        <v>25</v>
      </c>
      <c r="J38" s="491">
        <v>25</v>
      </c>
      <c r="K38" s="468">
        <v>15</v>
      </c>
    </row>
    <row r="39" spans="1:11" x14ac:dyDescent="0.2">
      <c r="A39" s="73" t="s">
        <v>433</v>
      </c>
      <c r="B39" s="73"/>
      <c r="C39" s="74"/>
      <c r="D39" s="74"/>
      <c r="E39" s="74"/>
      <c r="F39" s="74"/>
      <c r="G39" s="74"/>
      <c r="H39" s="74"/>
      <c r="I39" s="74"/>
      <c r="J39" s="74"/>
      <c r="K39" s="75"/>
    </row>
    <row r="40" spans="1:11" x14ac:dyDescent="0.2">
      <c r="A40" s="73" t="s">
        <v>409</v>
      </c>
      <c r="B40" s="73"/>
      <c r="C40" s="74"/>
      <c r="D40" s="74"/>
      <c r="E40" s="74"/>
      <c r="F40" s="74"/>
      <c r="G40" s="74"/>
      <c r="H40" s="74"/>
      <c r="I40" s="74"/>
      <c r="J40" s="74"/>
      <c r="K40" s="75"/>
    </row>
    <row r="41" spans="1:11" x14ac:dyDescent="0.2">
      <c r="D41" s="469"/>
      <c r="E41" s="469"/>
      <c r="F41" s="469"/>
      <c r="G41" s="469"/>
      <c r="H41" s="469"/>
      <c r="I41" s="469"/>
      <c r="J41" s="469"/>
      <c r="K41" s="76" t="s">
        <v>24</v>
      </c>
    </row>
  </sheetData>
  <mergeCells count="8">
    <mergeCell ref="A5:B5"/>
    <mergeCell ref="A18:B18"/>
    <mergeCell ref="A1:K1"/>
    <mergeCell ref="J2:K2"/>
    <mergeCell ref="A3:B4"/>
    <mergeCell ref="C3:C4"/>
    <mergeCell ref="D3:J3"/>
    <mergeCell ref="K3:K4"/>
  </mergeCells>
  <phoneticPr fontId="1"/>
  <pageMargins left="0.70866141732283472" right="0.70866141732283472" top="0.74803149606299213" bottom="0.74803149606299213" header="0.31496062992125984" footer="0.31496062992125984"/>
  <pageSetup paperSize="9" scale="96" fitToHeight="0" orientation="portrait" r:id="rId1"/>
  <headerFooter>
    <oddHeader>&amp;L&amp;A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16"/>
  <sheetViews>
    <sheetView workbookViewId="0">
      <selection sqref="A1:H1"/>
    </sheetView>
  </sheetViews>
  <sheetFormatPr defaultRowHeight="12" x14ac:dyDescent="0.15"/>
  <cols>
    <col min="1" max="1" width="9" customWidth="1"/>
    <col min="2" max="2" width="3.21875" bestFit="1" customWidth="1"/>
    <col min="3" max="3" width="36.33203125" customWidth="1"/>
    <col min="4" max="4" width="12.44140625" customWidth="1"/>
    <col min="5" max="8" width="7" customWidth="1"/>
    <col min="257" max="257" width="9" customWidth="1"/>
    <col min="258" max="258" width="3.21875" bestFit="1" customWidth="1"/>
    <col min="259" max="259" width="34.44140625" customWidth="1"/>
    <col min="260" max="260" width="12.44140625" customWidth="1"/>
    <col min="261" max="264" width="7" customWidth="1"/>
    <col min="513" max="513" width="9" customWidth="1"/>
    <col min="514" max="514" width="3.21875" bestFit="1" customWidth="1"/>
    <col min="515" max="515" width="34.44140625" customWidth="1"/>
    <col min="516" max="516" width="12.44140625" customWidth="1"/>
    <col min="517" max="520" width="7" customWidth="1"/>
    <col min="769" max="769" width="9" customWidth="1"/>
    <col min="770" max="770" width="3.21875" bestFit="1" customWidth="1"/>
    <col min="771" max="771" width="34.44140625" customWidth="1"/>
    <col min="772" max="772" width="12.44140625" customWidth="1"/>
    <col min="773" max="776" width="7" customWidth="1"/>
    <col min="1025" max="1025" width="9" customWidth="1"/>
    <col min="1026" max="1026" width="3.21875" bestFit="1" customWidth="1"/>
    <col min="1027" max="1027" width="34.44140625" customWidth="1"/>
    <col min="1028" max="1028" width="12.44140625" customWidth="1"/>
    <col min="1029" max="1032" width="7" customWidth="1"/>
    <col min="1281" max="1281" width="9" customWidth="1"/>
    <col min="1282" max="1282" width="3.21875" bestFit="1" customWidth="1"/>
    <col min="1283" max="1283" width="34.44140625" customWidth="1"/>
    <col min="1284" max="1284" width="12.44140625" customWidth="1"/>
    <col min="1285" max="1288" width="7" customWidth="1"/>
    <col min="1537" max="1537" width="9" customWidth="1"/>
    <col min="1538" max="1538" width="3.21875" bestFit="1" customWidth="1"/>
    <col min="1539" max="1539" width="34.44140625" customWidth="1"/>
    <col min="1540" max="1540" width="12.44140625" customWidth="1"/>
    <col min="1541" max="1544" width="7" customWidth="1"/>
    <col min="1793" max="1793" width="9" customWidth="1"/>
    <col min="1794" max="1794" width="3.21875" bestFit="1" customWidth="1"/>
    <col min="1795" max="1795" width="34.44140625" customWidth="1"/>
    <col min="1796" max="1796" width="12.44140625" customWidth="1"/>
    <col min="1797" max="1800" width="7" customWidth="1"/>
    <col min="2049" max="2049" width="9" customWidth="1"/>
    <col min="2050" max="2050" width="3.21875" bestFit="1" customWidth="1"/>
    <col min="2051" max="2051" width="34.44140625" customWidth="1"/>
    <col min="2052" max="2052" width="12.44140625" customWidth="1"/>
    <col min="2053" max="2056" width="7" customWidth="1"/>
    <col min="2305" max="2305" width="9" customWidth="1"/>
    <col min="2306" max="2306" width="3.21875" bestFit="1" customWidth="1"/>
    <col min="2307" max="2307" width="34.44140625" customWidth="1"/>
    <col min="2308" max="2308" width="12.44140625" customWidth="1"/>
    <col min="2309" max="2312" width="7" customWidth="1"/>
    <col min="2561" max="2561" width="9" customWidth="1"/>
    <col min="2562" max="2562" width="3.21875" bestFit="1" customWidth="1"/>
    <col min="2563" max="2563" width="34.44140625" customWidth="1"/>
    <col min="2564" max="2564" width="12.44140625" customWidth="1"/>
    <col min="2565" max="2568" width="7" customWidth="1"/>
    <col min="2817" max="2817" width="9" customWidth="1"/>
    <col min="2818" max="2818" width="3.21875" bestFit="1" customWidth="1"/>
    <col min="2819" max="2819" width="34.44140625" customWidth="1"/>
    <col min="2820" max="2820" width="12.44140625" customWidth="1"/>
    <col min="2821" max="2824" width="7" customWidth="1"/>
    <col min="3073" max="3073" width="9" customWidth="1"/>
    <col min="3074" max="3074" width="3.21875" bestFit="1" customWidth="1"/>
    <col min="3075" max="3075" width="34.44140625" customWidth="1"/>
    <col min="3076" max="3076" width="12.44140625" customWidth="1"/>
    <col min="3077" max="3080" width="7" customWidth="1"/>
    <col min="3329" max="3329" width="9" customWidth="1"/>
    <col min="3330" max="3330" width="3.21875" bestFit="1" customWidth="1"/>
    <col min="3331" max="3331" width="34.44140625" customWidth="1"/>
    <col min="3332" max="3332" width="12.44140625" customWidth="1"/>
    <col min="3333" max="3336" width="7" customWidth="1"/>
    <col min="3585" max="3585" width="9" customWidth="1"/>
    <col min="3586" max="3586" width="3.21875" bestFit="1" customWidth="1"/>
    <col min="3587" max="3587" width="34.44140625" customWidth="1"/>
    <col min="3588" max="3588" width="12.44140625" customWidth="1"/>
    <col min="3589" max="3592" width="7" customWidth="1"/>
    <col min="3841" max="3841" width="9" customWidth="1"/>
    <col min="3842" max="3842" width="3.21875" bestFit="1" customWidth="1"/>
    <col min="3843" max="3843" width="34.44140625" customWidth="1"/>
    <col min="3844" max="3844" width="12.44140625" customWidth="1"/>
    <col min="3845" max="3848" width="7" customWidth="1"/>
    <col min="4097" max="4097" width="9" customWidth="1"/>
    <col min="4098" max="4098" width="3.21875" bestFit="1" customWidth="1"/>
    <col min="4099" max="4099" width="34.44140625" customWidth="1"/>
    <col min="4100" max="4100" width="12.44140625" customWidth="1"/>
    <col min="4101" max="4104" width="7" customWidth="1"/>
    <col min="4353" max="4353" width="9" customWidth="1"/>
    <col min="4354" max="4354" width="3.21875" bestFit="1" customWidth="1"/>
    <col min="4355" max="4355" width="34.44140625" customWidth="1"/>
    <col min="4356" max="4356" width="12.44140625" customWidth="1"/>
    <col min="4357" max="4360" width="7" customWidth="1"/>
    <col min="4609" max="4609" width="9" customWidth="1"/>
    <col min="4610" max="4610" width="3.21875" bestFit="1" customWidth="1"/>
    <col min="4611" max="4611" width="34.44140625" customWidth="1"/>
    <col min="4612" max="4612" width="12.44140625" customWidth="1"/>
    <col min="4613" max="4616" width="7" customWidth="1"/>
    <col min="4865" max="4865" width="9" customWidth="1"/>
    <col min="4866" max="4866" width="3.21875" bestFit="1" customWidth="1"/>
    <col min="4867" max="4867" width="34.44140625" customWidth="1"/>
    <col min="4868" max="4868" width="12.44140625" customWidth="1"/>
    <col min="4869" max="4872" width="7" customWidth="1"/>
    <col min="5121" max="5121" width="9" customWidth="1"/>
    <col min="5122" max="5122" width="3.21875" bestFit="1" customWidth="1"/>
    <col min="5123" max="5123" width="34.44140625" customWidth="1"/>
    <col min="5124" max="5124" width="12.44140625" customWidth="1"/>
    <col min="5125" max="5128" width="7" customWidth="1"/>
    <col min="5377" max="5377" width="9" customWidth="1"/>
    <col min="5378" max="5378" width="3.21875" bestFit="1" customWidth="1"/>
    <col min="5379" max="5379" width="34.44140625" customWidth="1"/>
    <col min="5380" max="5380" width="12.44140625" customWidth="1"/>
    <col min="5381" max="5384" width="7" customWidth="1"/>
    <col min="5633" max="5633" width="9" customWidth="1"/>
    <col min="5634" max="5634" width="3.21875" bestFit="1" customWidth="1"/>
    <col min="5635" max="5635" width="34.44140625" customWidth="1"/>
    <col min="5636" max="5636" width="12.44140625" customWidth="1"/>
    <col min="5637" max="5640" width="7" customWidth="1"/>
    <col min="5889" max="5889" width="9" customWidth="1"/>
    <col min="5890" max="5890" width="3.21875" bestFit="1" customWidth="1"/>
    <col min="5891" max="5891" width="34.44140625" customWidth="1"/>
    <col min="5892" max="5892" width="12.44140625" customWidth="1"/>
    <col min="5893" max="5896" width="7" customWidth="1"/>
    <col min="6145" max="6145" width="9" customWidth="1"/>
    <col min="6146" max="6146" width="3.21875" bestFit="1" customWidth="1"/>
    <col min="6147" max="6147" width="34.44140625" customWidth="1"/>
    <col min="6148" max="6148" width="12.44140625" customWidth="1"/>
    <col min="6149" max="6152" width="7" customWidth="1"/>
    <col min="6401" max="6401" width="9" customWidth="1"/>
    <col min="6402" max="6402" width="3.21875" bestFit="1" customWidth="1"/>
    <col min="6403" max="6403" width="34.44140625" customWidth="1"/>
    <col min="6404" max="6404" width="12.44140625" customWidth="1"/>
    <col min="6405" max="6408" width="7" customWidth="1"/>
    <col min="6657" max="6657" width="9" customWidth="1"/>
    <col min="6658" max="6658" width="3.21875" bestFit="1" customWidth="1"/>
    <col min="6659" max="6659" width="34.44140625" customWidth="1"/>
    <col min="6660" max="6660" width="12.44140625" customWidth="1"/>
    <col min="6661" max="6664" width="7" customWidth="1"/>
    <col min="6913" max="6913" width="9" customWidth="1"/>
    <col min="6914" max="6914" width="3.21875" bestFit="1" customWidth="1"/>
    <col min="6915" max="6915" width="34.44140625" customWidth="1"/>
    <col min="6916" max="6916" width="12.44140625" customWidth="1"/>
    <col min="6917" max="6920" width="7" customWidth="1"/>
    <col min="7169" max="7169" width="9" customWidth="1"/>
    <col min="7170" max="7170" width="3.21875" bestFit="1" customWidth="1"/>
    <col min="7171" max="7171" width="34.44140625" customWidth="1"/>
    <col min="7172" max="7172" width="12.44140625" customWidth="1"/>
    <col min="7173" max="7176" width="7" customWidth="1"/>
    <col min="7425" max="7425" width="9" customWidth="1"/>
    <col min="7426" max="7426" width="3.21875" bestFit="1" customWidth="1"/>
    <col min="7427" max="7427" width="34.44140625" customWidth="1"/>
    <col min="7428" max="7428" width="12.44140625" customWidth="1"/>
    <col min="7429" max="7432" width="7" customWidth="1"/>
    <col min="7681" max="7681" width="9" customWidth="1"/>
    <col min="7682" max="7682" width="3.21875" bestFit="1" customWidth="1"/>
    <col min="7683" max="7683" width="34.44140625" customWidth="1"/>
    <col min="7684" max="7684" width="12.44140625" customWidth="1"/>
    <col min="7685" max="7688" width="7" customWidth="1"/>
    <col min="7937" max="7937" width="9" customWidth="1"/>
    <col min="7938" max="7938" width="3.21875" bestFit="1" customWidth="1"/>
    <col min="7939" max="7939" width="34.44140625" customWidth="1"/>
    <col min="7940" max="7940" width="12.44140625" customWidth="1"/>
    <col min="7941" max="7944" width="7" customWidth="1"/>
    <col min="8193" max="8193" width="9" customWidth="1"/>
    <col min="8194" max="8194" width="3.21875" bestFit="1" customWidth="1"/>
    <col min="8195" max="8195" width="34.44140625" customWidth="1"/>
    <col min="8196" max="8196" width="12.44140625" customWidth="1"/>
    <col min="8197" max="8200" width="7" customWidth="1"/>
    <col min="8449" max="8449" width="9" customWidth="1"/>
    <col min="8450" max="8450" width="3.21875" bestFit="1" customWidth="1"/>
    <col min="8451" max="8451" width="34.44140625" customWidth="1"/>
    <col min="8452" max="8452" width="12.44140625" customWidth="1"/>
    <col min="8453" max="8456" width="7" customWidth="1"/>
    <col min="8705" max="8705" width="9" customWidth="1"/>
    <col min="8706" max="8706" width="3.21875" bestFit="1" customWidth="1"/>
    <col min="8707" max="8707" width="34.44140625" customWidth="1"/>
    <col min="8708" max="8708" width="12.44140625" customWidth="1"/>
    <col min="8709" max="8712" width="7" customWidth="1"/>
    <col min="8961" max="8961" width="9" customWidth="1"/>
    <col min="8962" max="8962" width="3.21875" bestFit="1" customWidth="1"/>
    <col min="8963" max="8963" width="34.44140625" customWidth="1"/>
    <col min="8964" max="8964" width="12.44140625" customWidth="1"/>
    <col min="8965" max="8968" width="7" customWidth="1"/>
    <col min="9217" max="9217" width="9" customWidth="1"/>
    <col min="9218" max="9218" width="3.21875" bestFit="1" customWidth="1"/>
    <col min="9219" max="9219" width="34.44140625" customWidth="1"/>
    <col min="9220" max="9220" width="12.44140625" customWidth="1"/>
    <col min="9221" max="9224" width="7" customWidth="1"/>
    <col min="9473" max="9473" width="9" customWidth="1"/>
    <col min="9474" max="9474" width="3.21875" bestFit="1" customWidth="1"/>
    <col min="9475" max="9475" width="34.44140625" customWidth="1"/>
    <col min="9476" max="9476" width="12.44140625" customWidth="1"/>
    <col min="9477" max="9480" width="7" customWidth="1"/>
    <col min="9729" max="9729" width="9" customWidth="1"/>
    <col min="9730" max="9730" width="3.21875" bestFit="1" customWidth="1"/>
    <col min="9731" max="9731" width="34.44140625" customWidth="1"/>
    <col min="9732" max="9732" width="12.44140625" customWidth="1"/>
    <col min="9733" max="9736" width="7" customWidth="1"/>
    <col min="9985" max="9985" width="9" customWidth="1"/>
    <col min="9986" max="9986" width="3.21875" bestFit="1" customWidth="1"/>
    <col min="9987" max="9987" width="34.44140625" customWidth="1"/>
    <col min="9988" max="9988" width="12.44140625" customWidth="1"/>
    <col min="9989" max="9992" width="7" customWidth="1"/>
    <col min="10241" max="10241" width="9" customWidth="1"/>
    <col min="10242" max="10242" width="3.21875" bestFit="1" customWidth="1"/>
    <col min="10243" max="10243" width="34.44140625" customWidth="1"/>
    <col min="10244" max="10244" width="12.44140625" customWidth="1"/>
    <col min="10245" max="10248" width="7" customWidth="1"/>
    <col min="10497" max="10497" width="9" customWidth="1"/>
    <col min="10498" max="10498" width="3.21875" bestFit="1" customWidth="1"/>
    <col min="10499" max="10499" width="34.44140625" customWidth="1"/>
    <col min="10500" max="10500" width="12.44140625" customWidth="1"/>
    <col min="10501" max="10504" width="7" customWidth="1"/>
    <col min="10753" max="10753" width="9" customWidth="1"/>
    <col min="10754" max="10754" width="3.21875" bestFit="1" customWidth="1"/>
    <col min="10755" max="10755" width="34.44140625" customWidth="1"/>
    <col min="10756" max="10756" width="12.44140625" customWidth="1"/>
    <col min="10757" max="10760" width="7" customWidth="1"/>
    <col min="11009" max="11009" width="9" customWidth="1"/>
    <col min="11010" max="11010" width="3.21875" bestFit="1" customWidth="1"/>
    <col min="11011" max="11011" width="34.44140625" customWidth="1"/>
    <col min="11012" max="11012" width="12.44140625" customWidth="1"/>
    <col min="11013" max="11016" width="7" customWidth="1"/>
    <col min="11265" max="11265" width="9" customWidth="1"/>
    <col min="11266" max="11266" width="3.21875" bestFit="1" customWidth="1"/>
    <col min="11267" max="11267" width="34.44140625" customWidth="1"/>
    <col min="11268" max="11268" width="12.44140625" customWidth="1"/>
    <col min="11269" max="11272" width="7" customWidth="1"/>
    <col min="11521" max="11521" width="9" customWidth="1"/>
    <col min="11522" max="11522" width="3.21875" bestFit="1" customWidth="1"/>
    <col min="11523" max="11523" width="34.44140625" customWidth="1"/>
    <col min="11524" max="11524" width="12.44140625" customWidth="1"/>
    <col min="11525" max="11528" width="7" customWidth="1"/>
    <col min="11777" max="11777" width="9" customWidth="1"/>
    <col min="11778" max="11778" width="3.21875" bestFit="1" customWidth="1"/>
    <col min="11779" max="11779" width="34.44140625" customWidth="1"/>
    <col min="11780" max="11780" width="12.44140625" customWidth="1"/>
    <col min="11781" max="11784" width="7" customWidth="1"/>
    <col min="12033" max="12033" width="9" customWidth="1"/>
    <col min="12034" max="12034" width="3.21875" bestFit="1" customWidth="1"/>
    <col min="12035" max="12035" width="34.44140625" customWidth="1"/>
    <col min="12036" max="12036" width="12.44140625" customWidth="1"/>
    <col min="12037" max="12040" width="7" customWidth="1"/>
    <col min="12289" max="12289" width="9" customWidth="1"/>
    <col min="12290" max="12290" width="3.21875" bestFit="1" customWidth="1"/>
    <col min="12291" max="12291" width="34.44140625" customWidth="1"/>
    <col min="12292" max="12292" width="12.44140625" customWidth="1"/>
    <col min="12293" max="12296" width="7" customWidth="1"/>
    <col min="12545" max="12545" width="9" customWidth="1"/>
    <col min="12546" max="12546" width="3.21875" bestFit="1" customWidth="1"/>
    <col min="12547" max="12547" width="34.44140625" customWidth="1"/>
    <col min="12548" max="12548" width="12.44140625" customWidth="1"/>
    <col min="12549" max="12552" width="7" customWidth="1"/>
    <col min="12801" max="12801" width="9" customWidth="1"/>
    <col min="12802" max="12802" width="3.21875" bestFit="1" customWidth="1"/>
    <col min="12803" max="12803" width="34.44140625" customWidth="1"/>
    <col min="12804" max="12804" width="12.44140625" customWidth="1"/>
    <col min="12805" max="12808" width="7" customWidth="1"/>
    <col min="13057" max="13057" width="9" customWidth="1"/>
    <col min="13058" max="13058" width="3.21875" bestFit="1" customWidth="1"/>
    <col min="13059" max="13059" width="34.44140625" customWidth="1"/>
    <col min="13060" max="13060" width="12.44140625" customWidth="1"/>
    <col min="13061" max="13064" width="7" customWidth="1"/>
    <col min="13313" max="13313" width="9" customWidth="1"/>
    <col min="13314" max="13314" width="3.21875" bestFit="1" customWidth="1"/>
    <col min="13315" max="13315" width="34.44140625" customWidth="1"/>
    <col min="13316" max="13316" width="12.44140625" customWidth="1"/>
    <col min="13317" max="13320" width="7" customWidth="1"/>
    <col min="13569" max="13569" width="9" customWidth="1"/>
    <col min="13570" max="13570" width="3.21875" bestFit="1" customWidth="1"/>
    <col min="13571" max="13571" width="34.44140625" customWidth="1"/>
    <col min="13572" max="13572" width="12.44140625" customWidth="1"/>
    <col min="13573" max="13576" width="7" customWidth="1"/>
    <col min="13825" max="13825" width="9" customWidth="1"/>
    <col min="13826" max="13826" width="3.21875" bestFit="1" customWidth="1"/>
    <col min="13827" max="13827" width="34.44140625" customWidth="1"/>
    <col min="13828" max="13828" width="12.44140625" customWidth="1"/>
    <col min="13829" max="13832" width="7" customWidth="1"/>
    <col min="14081" max="14081" width="9" customWidth="1"/>
    <col min="14082" max="14082" width="3.21875" bestFit="1" customWidth="1"/>
    <col min="14083" max="14083" width="34.44140625" customWidth="1"/>
    <col min="14084" max="14084" width="12.44140625" customWidth="1"/>
    <col min="14085" max="14088" width="7" customWidth="1"/>
    <col min="14337" max="14337" width="9" customWidth="1"/>
    <col min="14338" max="14338" width="3.21875" bestFit="1" customWidth="1"/>
    <col min="14339" max="14339" width="34.44140625" customWidth="1"/>
    <col min="14340" max="14340" width="12.44140625" customWidth="1"/>
    <col min="14341" max="14344" width="7" customWidth="1"/>
    <col min="14593" max="14593" width="9" customWidth="1"/>
    <col min="14594" max="14594" width="3.21875" bestFit="1" customWidth="1"/>
    <col min="14595" max="14595" width="34.44140625" customWidth="1"/>
    <col min="14596" max="14596" width="12.44140625" customWidth="1"/>
    <col min="14597" max="14600" width="7" customWidth="1"/>
    <col min="14849" max="14849" width="9" customWidth="1"/>
    <col min="14850" max="14850" width="3.21875" bestFit="1" customWidth="1"/>
    <col min="14851" max="14851" width="34.44140625" customWidth="1"/>
    <col min="14852" max="14852" width="12.44140625" customWidth="1"/>
    <col min="14853" max="14856" width="7" customWidth="1"/>
    <col min="15105" max="15105" width="9" customWidth="1"/>
    <col min="15106" max="15106" width="3.21875" bestFit="1" customWidth="1"/>
    <col min="15107" max="15107" width="34.44140625" customWidth="1"/>
    <col min="15108" max="15108" width="12.44140625" customWidth="1"/>
    <col min="15109" max="15112" width="7" customWidth="1"/>
    <col min="15361" max="15361" width="9" customWidth="1"/>
    <col min="15362" max="15362" width="3.21875" bestFit="1" customWidth="1"/>
    <col min="15363" max="15363" width="34.44140625" customWidth="1"/>
    <col min="15364" max="15364" width="12.44140625" customWidth="1"/>
    <col min="15365" max="15368" width="7" customWidth="1"/>
    <col min="15617" max="15617" width="9" customWidth="1"/>
    <col min="15618" max="15618" width="3.21875" bestFit="1" customWidth="1"/>
    <col min="15619" max="15619" width="34.44140625" customWidth="1"/>
    <col min="15620" max="15620" width="12.44140625" customWidth="1"/>
    <col min="15621" max="15624" width="7" customWidth="1"/>
    <col min="15873" max="15873" width="9" customWidth="1"/>
    <col min="15874" max="15874" width="3.21875" bestFit="1" customWidth="1"/>
    <col min="15875" max="15875" width="34.44140625" customWidth="1"/>
    <col min="15876" max="15876" width="12.44140625" customWidth="1"/>
    <col min="15877" max="15880" width="7" customWidth="1"/>
    <col min="16129" max="16129" width="9" customWidth="1"/>
    <col min="16130" max="16130" width="3.21875" bestFit="1" customWidth="1"/>
    <col min="16131" max="16131" width="34.44140625" customWidth="1"/>
    <col min="16132" max="16132" width="12.44140625" customWidth="1"/>
    <col min="16133" max="16136" width="7" customWidth="1"/>
  </cols>
  <sheetData>
    <row r="1" spans="1:9" ht="16.2" x14ac:dyDescent="0.15">
      <c r="A1" s="666" t="s">
        <v>250</v>
      </c>
      <c r="B1" s="666"/>
      <c r="C1" s="666"/>
      <c r="D1" s="666"/>
      <c r="E1" s="666"/>
      <c r="F1" s="666"/>
      <c r="G1" s="666"/>
      <c r="H1" s="666"/>
    </row>
    <row r="2" spans="1:9" ht="12.6" thickBot="1" x14ac:dyDescent="0.2">
      <c r="A2" s="321" t="s">
        <v>434</v>
      </c>
      <c r="B2" s="321"/>
      <c r="C2" s="78"/>
      <c r="D2" s="506"/>
      <c r="E2" s="506"/>
      <c r="F2" s="667">
        <v>43922</v>
      </c>
      <c r="G2" s="667"/>
      <c r="H2" s="667"/>
    </row>
    <row r="3" spans="1:9" ht="13.2" x14ac:dyDescent="0.15">
      <c r="A3" s="668" t="s">
        <v>251</v>
      </c>
      <c r="B3" s="669"/>
      <c r="C3" s="672" t="s">
        <v>252</v>
      </c>
      <c r="D3" s="672" t="s">
        <v>60</v>
      </c>
      <c r="E3" s="674" t="s">
        <v>512</v>
      </c>
      <c r="F3" s="675"/>
      <c r="G3" s="675"/>
      <c r="H3" s="675"/>
    </row>
    <row r="4" spans="1:9" ht="13.2" x14ac:dyDescent="0.15">
      <c r="A4" s="670"/>
      <c r="B4" s="671"/>
      <c r="C4" s="673"/>
      <c r="D4" s="673"/>
      <c r="E4" s="79" t="s">
        <v>29</v>
      </c>
      <c r="F4" s="80" t="s">
        <v>493</v>
      </c>
      <c r="G4" s="81" t="s">
        <v>513</v>
      </c>
      <c r="H4" s="81" t="s">
        <v>514</v>
      </c>
    </row>
    <row r="5" spans="1:9" ht="13.2" x14ac:dyDescent="0.15">
      <c r="A5" s="655" t="s">
        <v>495</v>
      </c>
      <c r="B5" s="655"/>
      <c r="C5" s="656"/>
      <c r="D5" s="83"/>
      <c r="E5" s="84">
        <f>SUM(E6:E14)</f>
        <v>85</v>
      </c>
      <c r="F5" s="657" t="s">
        <v>515</v>
      </c>
      <c r="G5" s="657"/>
      <c r="H5" s="657"/>
    </row>
    <row r="6" spans="1:9" ht="13.2" x14ac:dyDescent="0.15">
      <c r="A6" s="658" t="s">
        <v>253</v>
      </c>
      <c r="B6" s="510" t="s">
        <v>511</v>
      </c>
      <c r="C6" s="322" t="s">
        <v>254</v>
      </c>
      <c r="D6" s="66" t="s">
        <v>247</v>
      </c>
      <c r="E6" s="86">
        <f>SUM(F6:H6)</f>
        <v>19</v>
      </c>
      <c r="F6" s="68">
        <v>3</v>
      </c>
      <c r="G6" s="68">
        <v>8</v>
      </c>
      <c r="H6" s="68">
        <v>8</v>
      </c>
    </row>
    <row r="7" spans="1:9" ht="13.2" x14ac:dyDescent="0.15">
      <c r="A7" s="658"/>
      <c r="B7" s="510" t="s">
        <v>510</v>
      </c>
      <c r="C7" s="323" t="s">
        <v>255</v>
      </c>
      <c r="D7" s="66" t="s">
        <v>247</v>
      </c>
      <c r="E7" s="86">
        <f>SUM(F7:H7)</f>
        <v>19</v>
      </c>
      <c r="F7" s="87">
        <v>3</v>
      </c>
      <c r="G7" s="68">
        <v>6</v>
      </c>
      <c r="H7" s="88">
        <v>10</v>
      </c>
    </row>
    <row r="8" spans="1:9" ht="13.2" x14ac:dyDescent="0.15">
      <c r="A8" s="658"/>
      <c r="B8" s="510" t="s">
        <v>516</v>
      </c>
      <c r="C8" s="324" t="s">
        <v>256</v>
      </c>
      <c r="D8" s="66" t="s">
        <v>257</v>
      </c>
      <c r="E8" s="86">
        <f>SUM(F8:H8)</f>
        <v>10</v>
      </c>
      <c r="F8" s="654">
        <v>10</v>
      </c>
      <c r="G8" s="654"/>
      <c r="H8" s="654"/>
    </row>
    <row r="9" spans="1:9" ht="13.2" x14ac:dyDescent="0.15">
      <c r="A9" s="658" t="s">
        <v>259</v>
      </c>
      <c r="B9" s="659"/>
      <c r="C9" s="325" t="s">
        <v>260</v>
      </c>
      <c r="D9" s="66" t="s">
        <v>247</v>
      </c>
      <c r="E9" s="86">
        <v>14</v>
      </c>
      <c r="F9" s="68" t="s">
        <v>371</v>
      </c>
      <c r="G9" s="68" t="s">
        <v>435</v>
      </c>
      <c r="H9" s="68" t="s">
        <v>436</v>
      </c>
    </row>
    <row r="10" spans="1:9" ht="13.2" x14ac:dyDescent="0.15">
      <c r="A10" s="660" t="s">
        <v>261</v>
      </c>
      <c r="B10" s="661"/>
      <c r="C10" s="323" t="s">
        <v>262</v>
      </c>
      <c r="D10" s="66" t="s">
        <v>263</v>
      </c>
      <c r="E10" s="86">
        <f>SUM(F10:H10)</f>
        <v>5</v>
      </c>
      <c r="F10" s="654">
        <v>5</v>
      </c>
      <c r="G10" s="654"/>
      <c r="H10" s="654"/>
    </row>
    <row r="11" spans="1:9" ht="13.2" x14ac:dyDescent="0.15">
      <c r="A11" s="662"/>
      <c r="B11" s="663"/>
      <c r="C11" s="323" t="s">
        <v>264</v>
      </c>
      <c r="D11" s="66" t="s">
        <v>242</v>
      </c>
      <c r="E11" s="86">
        <f>SUM(F11:H11)</f>
        <v>4</v>
      </c>
      <c r="F11" s="654">
        <v>4</v>
      </c>
      <c r="G11" s="654"/>
      <c r="H11" s="654"/>
    </row>
    <row r="12" spans="1:9" ht="13.2" x14ac:dyDescent="0.15">
      <c r="A12" s="662"/>
      <c r="B12" s="663"/>
      <c r="C12" s="323" t="s">
        <v>265</v>
      </c>
      <c r="D12" s="66" t="s">
        <v>266</v>
      </c>
      <c r="E12" s="86">
        <f>SUM(F12:H12)</f>
        <v>4</v>
      </c>
      <c r="F12" s="654">
        <v>4</v>
      </c>
      <c r="G12" s="654"/>
      <c r="H12" s="654"/>
    </row>
    <row r="13" spans="1:9" ht="13.2" x14ac:dyDescent="0.15">
      <c r="A13" s="662"/>
      <c r="B13" s="663"/>
      <c r="C13" s="323" t="s">
        <v>267</v>
      </c>
      <c r="D13" s="554" t="s">
        <v>268</v>
      </c>
      <c r="E13" s="86">
        <f>SUM(F13:H13)</f>
        <v>5</v>
      </c>
      <c r="F13" s="654">
        <v>5</v>
      </c>
      <c r="G13" s="654"/>
      <c r="H13" s="654"/>
      <c r="I13" s="364"/>
    </row>
    <row r="14" spans="1:9" ht="13.8" thickBot="1" x14ac:dyDescent="0.2">
      <c r="A14" s="664"/>
      <c r="B14" s="665"/>
      <c r="C14" s="326" t="s">
        <v>258</v>
      </c>
      <c r="D14" s="555" t="s">
        <v>509</v>
      </c>
      <c r="E14" s="97">
        <f>SUM(F14:H14)</f>
        <v>5</v>
      </c>
      <c r="F14" s="654">
        <v>5</v>
      </c>
      <c r="G14" s="654"/>
      <c r="H14" s="654"/>
    </row>
    <row r="15" spans="1:9" x14ac:dyDescent="0.15">
      <c r="A15" s="321" t="s">
        <v>269</v>
      </c>
      <c r="B15" s="321"/>
      <c r="C15" s="100"/>
      <c r="D15" s="100"/>
      <c r="E15" s="100"/>
      <c r="F15" s="556"/>
      <c r="G15" s="556"/>
      <c r="H15" s="557"/>
    </row>
    <row r="16" spans="1:9" ht="13.2" x14ac:dyDescent="0.15">
      <c r="C16" s="102"/>
      <c r="D16" s="103"/>
      <c r="E16" s="102"/>
      <c r="F16" s="102"/>
      <c r="G16" s="102"/>
      <c r="H16" s="104" t="s">
        <v>24</v>
      </c>
    </row>
  </sheetData>
  <mergeCells count="17">
    <mergeCell ref="A1:H1"/>
    <mergeCell ref="F2:H2"/>
    <mergeCell ref="A3:B4"/>
    <mergeCell ref="C3:C4"/>
    <mergeCell ref="D3:D4"/>
    <mergeCell ref="E3:H3"/>
    <mergeCell ref="F14:H14"/>
    <mergeCell ref="A5:C5"/>
    <mergeCell ref="F5:H5"/>
    <mergeCell ref="A6:A8"/>
    <mergeCell ref="F8:H8"/>
    <mergeCell ref="A9:B9"/>
    <mergeCell ref="A10:B14"/>
    <mergeCell ref="F10:H10"/>
    <mergeCell ref="F11:H11"/>
    <mergeCell ref="F12:H12"/>
    <mergeCell ref="F13:H13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M33"/>
  <sheetViews>
    <sheetView workbookViewId="0">
      <selection sqref="A1:I1"/>
    </sheetView>
  </sheetViews>
  <sheetFormatPr defaultRowHeight="13.2" x14ac:dyDescent="0.2"/>
  <cols>
    <col min="1" max="1" width="28.5546875" style="327" customWidth="1"/>
    <col min="2" max="2" width="14.33203125" style="327" customWidth="1"/>
    <col min="3" max="7" width="7.109375" style="327" customWidth="1"/>
    <col min="8" max="8" width="7.109375" style="342" customWidth="1"/>
    <col min="9" max="9" width="7.109375" style="327" customWidth="1"/>
    <col min="10" max="10" width="9.109375" style="327"/>
    <col min="11" max="11" width="15" style="327" customWidth="1"/>
    <col min="12" max="256" width="9.109375" style="327"/>
    <col min="257" max="257" width="28.5546875" style="327" customWidth="1"/>
    <col min="258" max="258" width="14.33203125" style="327" customWidth="1"/>
    <col min="259" max="265" width="7.109375" style="327" customWidth="1"/>
    <col min="266" max="266" width="9.109375" style="327"/>
    <col min="267" max="267" width="15" style="327" customWidth="1"/>
    <col min="268" max="512" width="9.109375" style="327"/>
    <col min="513" max="513" width="28.5546875" style="327" customWidth="1"/>
    <col min="514" max="514" width="14.33203125" style="327" customWidth="1"/>
    <col min="515" max="521" width="7.109375" style="327" customWidth="1"/>
    <col min="522" max="522" width="9.109375" style="327"/>
    <col min="523" max="523" width="15" style="327" customWidth="1"/>
    <col min="524" max="768" width="9.109375" style="327"/>
    <col min="769" max="769" width="28.5546875" style="327" customWidth="1"/>
    <col min="770" max="770" width="14.33203125" style="327" customWidth="1"/>
    <col min="771" max="777" width="7.109375" style="327" customWidth="1"/>
    <col min="778" max="778" width="9.109375" style="327"/>
    <col min="779" max="779" width="15" style="327" customWidth="1"/>
    <col min="780" max="1024" width="9.109375" style="327"/>
    <col min="1025" max="1025" width="28.5546875" style="327" customWidth="1"/>
    <col min="1026" max="1026" width="14.33203125" style="327" customWidth="1"/>
    <col min="1027" max="1033" width="7.109375" style="327" customWidth="1"/>
    <col min="1034" max="1034" width="9.109375" style="327"/>
    <col min="1035" max="1035" width="15" style="327" customWidth="1"/>
    <col min="1036" max="1280" width="9.109375" style="327"/>
    <col min="1281" max="1281" width="28.5546875" style="327" customWidth="1"/>
    <col min="1282" max="1282" width="14.33203125" style="327" customWidth="1"/>
    <col min="1283" max="1289" width="7.109375" style="327" customWidth="1"/>
    <col min="1290" max="1290" width="9.109375" style="327"/>
    <col min="1291" max="1291" width="15" style="327" customWidth="1"/>
    <col min="1292" max="1536" width="9.109375" style="327"/>
    <col min="1537" max="1537" width="28.5546875" style="327" customWidth="1"/>
    <col min="1538" max="1538" width="14.33203125" style="327" customWidth="1"/>
    <col min="1539" max="1545" width="7.109375" style="327" customWidth="1"/>
    <col min="1546" max="1546" width="9.109375" style="327"/>
    <col min="1547" max="1547" width="15" style="327" customWidth="1"/>
    <col min="1548" max="1792" width="9.109375" style="327"/>
    <col min="1793" max="1793" width="28.5546875" style="327" customWidth="1"/>
    <col min="1794" max="1794" width="14.33203125" style="327" customWidth="1"/>
    <col min="1795" max="1801" width="7.109375" style="327" customWidth="1"/>
    <col min="1802" max="1802" width="9.109375" style="327"/>
    <col min="1803" max="1803" width="15" style="327" customWidth="1"/>
    <col min="1804" max="2048" width="9.109375" style="327"/>
    <col min="2049" max="2049" width="28.5546875" style="327" customWidth="1"/>
    <col min="2050" max="2050" width="14.33203125" style="327" customWidth="1"/>
    <col min="2051" max="2057" width="7.109375" style="327" customWidth="1"/>
    <col min="2058" max="2058" width="9.109375" style="327"/>
    <col min="2059" max="2059" width="15" style="327" customWidth="1"/>
    <col min="2060" max="2304" width="9.109375" style="327"/>
    <col min="2305" max="2305" width="28.5546875" style="327" customWidth="1"/>
    <col min="2306" max="2306" width="14.33203125" style="327" customWidth="1"/>
    <col min="2307" max="2313" width="7.109375" style="327" customWidth="1"/>
    <col min="2314" max="2314" width="9.109375" style="327"/>
    <col min="2315" max="2315" width="15" style="327" customWidth="1"/>
    <col min="2316" max="2560" width="9.109375" style="327"/>
    <col min="2561" max="2561" width="28.5546875" style="327" customWidth="1"/>
    <col min="2562" max="2562" width="14.33203125" style="327" customWidth="1"/>
    <col min="2563" max="2569" width="7.109375" style="327" customWidth="1"/>
    <col min="2570" max="2570" width="9.109375" style="327"/>
    <col min="2571" max="2571" width="15" style="327" customWidth="1"/>
    <col min="2572" max="2816" width="9.109375" style="327"/>
    <col min="2817" max="2817" width="28.5546875" style="327" customWidth="1"/>
    <col min="2818" max="2818" width="14.33203125" style="327" customWidth="1"/>
    <col min="2819" max="2825" width="7.109375" style="327" customWidth="1"/>
    <col min="2826" max="2826" width="9.109375" style="327"/>
    <col min="2827" max="2827" width="15" style="327" customWidth="1"/>
    <col min="2828" max="3072" width="9.109375" style="327"/>
    <col min="3073" max="3073" width="28.5546875" style="327" customWidth="1"/>
    <col min="3074" max="3074" width="14.33203125" style="327" customWidth="1"/>
    <col min="3075" max="3081" width="7.109375" style="327" customWidth="1"/>
    <col min="3082" max="3082" width="9.109375" style="327"/>
    <col min="3083" max="3083" width="15" style="327" customWidth="1"/>
    <col min="3084" max="3328" width="9.109375" style="327"/>
    <col min="3329" max="3329" width="28.5546875" style="327" customWidth="1"/>
    <col min="3330" max="3330" width="14.33203125" style="327" customWidth="1"/>
    <col min="3331" max="3337" width="7.109375" style="327" customWidth="1"/>
    <col min="3338" max="3338" width="9.109375" style="327"/>
    <col min="3339" max="3339" width="15" style="327" customWidth="1"/>
    <col min="3340" max="3584" width="9.109375" style="327"/>
    <col min="3585" max="3585" width="28.5546875" style="327" customWidth="1"/>
    <col min="3586" max="3586" width="14.33203125" style="327" customWidth="1"/>
    <col min="3587" max="3593" width="7.109375" style="327" customWidth="1"/>
    <col min="3594" max="3594" width="9.109375" style="327"/>
    <col min="3595" max="3595" width="15" style="327" customWidth="1"/>
    <col min="3596" max="3840" width="9.109375" style="327"/>
    <col min="3841" max="3841" width="28.5546875" style="327" customWidth="1"/>
    <col min="3842" max="3842" width="14.33203125" style="327" customWidth="1"/>
    <col min="3843" max="3849" width="7.109375" style="327" customWidth="1"/>
    <col min="3850" max="3850" width="9.109375" style="327"/>
    <col min="3851" max="3851" width="15" style="327" customWidth="1"/>
    <col min="3852" max="4096" width="9.109375" style="327"/>
    <col min="4097" max="4097" width="28.5546875" style="327" customWidth="1"/>
    <col min="4098" max="4098" width="14.33203125" style="327" customWidth="1"/>
    <col min="4099" max="4105" width="7.109375" style="327" customWidth="1"/>
    <col min="4106" max="4106" width="9.109375" style="327"/>
    <col min="4107" max="4107" width="15" style="327" customWidth="1"/>
    <col min="4108" max="4352" width="9.109375" style="327"/>
    <col min="4353" max="4353" width="28.5546875" style="327" customWidth="1"/>
    <col min="4354" max="4354" width="14.33203125" style="327" customWidth="1"/>
    <col min="4355" max="4361" width="7.109375" style="327" customWidth="1"/>
    <col min="4362" max="4362" width="9.109375" style="327"/>
    <col min="4363" max="4363" width="15" style="327" customWidth="1"/>
    <col min="4364" max="4608" width="9.109375" style="327"/>
    <col min="4609" max="4609" width="28.5546875" style="327" customWidth="1"/>
    <col min="4610" max="4610" width="14.33203125" style="327" customWidth="1"/>
    <col min="4611" max="4617" width="7.109375" style="327" customWidth="1"/>
    <col min="4618" max="4618" width="9.109375" style="327"/>
    <col min="4619" max="4619" width="15" style="327" customWidth="1"/>
    <col min="4620" max="4864" width="9.109375" style="327"/>
    <col min="4865" max="4865" width="28.5546875" style="327" customWidth="1"/>
    <col min="4866" max="4866" width="14.33203125" style="327" customWidth="1"/>
    <col min="4867" max="4873" width="7.109375" style="327" customWidth="1"/>
    <col min="4874" max="4874" width="9.109375" style="327"/>
    <col min="4875" max="4875" width="15" style="327" customWidth="1"/>
    <col min="4876" max="5120" width="9.109375" style="327"/>
    <col min="5121" max="5121" width="28.5546875" style="327" customWidth="1"/>
    <col min="5122" max="5122" width="14.33203125" style="327" customWidth="1"/>
    <col min="5123" max="5129" width="7.109375" style="327" customWidth="1"/>
    <col min="5130" max="5130" width="9.109375" style="327"/>
    <col min="5131" max="5131" width="15" style="327" customWidth="1"/>
    <col min="5132" max="5376" width="9.109375" style="327"/>
    <col min="5377" max="5377" width="28.5546875" style="327" customWidth="1"/>
    <col min="5378" max="5378" width="14.33203125" style="327" customWidth="1"/>
    <col min="5379" max="5385" width="7.109375" style="327" customWidth="1"/>
    <col min="5386" max="5386" width="9.109375" style="327"/>
    <col min="5387" max="5387" width="15" style="327" customWidth="1"/>
    <col min="5388" max="5632" width="9.109375" style="327"/>
    <col min="5633" max="5633" width="28.5546875" style="327" customWidth="1"/>
    <col min="5634" max="5634" width="14.33203125" style="327" customWidth="1"/>
    <col min="5635" max="5641" width="7.109375" style="327" customWidth="1"/>
    <col min="5642" max="5642" width="9.109375" style="327"/>
    <col min="5643" max="5643" width="15" style="327" customWidth="1"/>
    <col min="5644" max="5888" width="9.109375" style="327"/>
    <col min="5889" max="5889" width="28.5546875" style="327" customWidth="1"/>
    <col min="5890" max="5890" width="14.33203125" style="327" customWidth="1"/>
    <col min="5891" max="5897" width="7.109375" style="327" customWidth="1"/>
    <col min="5898" max="5898" width="9.109375" style="327"/>
    <col min="5899" max="5899" width="15" style="327" customWidth="1"/>
    <col min="5900" max="6144" width="9.109375" style="327"/>
    <col min="6145" max="6145" width="28.5546875" style="327" customWidth="1"/>
    <col min="6146" max="6146" width="14.33203125" style="327" customWidth="1"/>
    <col min="6147" max="6153" width="7.109375" style="327" customWidth="1"/>
    <col min="6154" max="6154" width="9.109375" style="327"/>
    <col min="6155" max="6155" width="15" style="327" customWidth="1"/>
    <col min="6156" max="6400" width="9.109375" style="327"/>
    <col min="6401" max="6401" width="28.5546875" style="327" customWidth="1"/>
    <col min="6402" max="6402" width="14.33203125" style="327" customWidth="1"/>
    <col min="6403" max="6409" width="7.109375" style="327" customWidth="1"/>
    <col min="6410" max="6410" width="9.109375" style="327"/>
    <col min="6411" max="6411" width="15" style="327" customWidth="1"/>
    <col min="6412" max="6656" width="9.109375" style="327"/>
    <col min="6657" max="6657" width="28.5546875" style="327" customWidth="1"/>
    <col min="6658" max="6658" width="14.33203125" style="327" customWidth="1"/>
    <col min="6659" max="6665" width="7.109375" style="327" customWidth="1"/>
    <col min="6666" max="6666" width="9.109375" style="327"/>
    <col min="6667" max="6667" width="15" style="327" customWidth="1"/>
    <col min="6668" max="6912" width="9.109375" style="327"/>
    <col min="6913" max="6913" width="28.5546875" style="327" customWidth="1"/>
    <col min="6914" max="6914" width="14.33203125" style="327" customWidth="1"/>
    <col min="6915" max="6921" width="7.109375" style="327" customWidth="1"/>
    <col min="6922" max="6922" width="9.109375" style="327"/>
    <col min="6923" max="6923" width="15" style="327" customWidth="1"/>
    <col min="6924" max="7168" width="9.109375" style="327"/>
    <col min="7169" max="7169" width="28.5546875" style="327" customWidth="1"/>
    <col min="7170" max="7170" width="14.33203125" style="327" customWidth="1"/>
    <col min="7171" max="7177" width="7.109375" style="327" customWidth="1"/>
    <col min="7178" max="7178" width="9.109375" style="327"/>
    <col min="7179" max="7179" width="15" style="327" customWidth="1"/>
    <col min="7180" max="7424" width="9.109375" style="327"/>
    <col min="7425" max="7425" width="28.5546875" style="327" customWidth="1"/>
    <col min="7426" max="7426" width="14.33203125" style="327" customWidth="1"/>
    <col min="7427" max="7433" width="7.109375" style="327" customWidth="1"/>
    <col min="7434" max="7434" width="9.109375" style="327"/>
    <col min="7435" max="7435" width="15" style="327" customWidth="1"/>
    <col min="7436" max="7680" width="9.109375" style="327"/>
    <col min="7681" max="7681" width="28.5546875" style="327" customWidth="1"/>
    <col min="7682" max="7682" width="14.33203125" style="327" customWidth="1"/>
    <col min="7683" max="7689" width="7.109375" style="327" customWidth="1"/>
    <col min="7690" max="7690" width="9.109375" style="327"/>
    <col min="7691" max="7691" width="15" style="327" customWidth="1"/>
    <col min="7692" max="7936" width="9.109375" style="327"/>
    <col min="7937" max="7937" width="28.5546875" style="327" customWidth="1"/>
    <col min="7938" max="7938" width="14.33203125" style="327" customWidth="1"/>
    <col min="7939" max="7945" width="7.109375" style="327" customWidth="1"/>
    <col min="7946" max="7946" width="9.109375" style="327"/>
    <col min="7947" max="7947" width="15" style="327" customWidth="1"/>
    <col min="7948" max="8192" width="9.109375" style="327"/>
    <col min="8193" max="8193" width="28.5546875" style="327" customWidth="1"/>
    <col min="8194" max="8194" width="14.33203125" style="327" customWidth="1"/>
    <col min="8195" max="8201" width="7.109375" style="327" customWidth="1"/>
    <col min="8202" max="8202" width="9.109375" style="327"/>
    <col min="8203" max="8203" width="15" style="327" customWidth="1"/>
    <col min="8204" max="8448" width="9.109375" style="327"/>
    <col min="8449" max="8449" width="28.5546875" style="327" customWidth="1"/>
    <col min="8450" max="8450" width="14.33203125" style="327" customWidth="1"/>
    <col min="8451" max="8457" width="7.109375" style="327" customWidth="1"/>
    <col min="8458" max="8458" width="9.109375" style="327"/>
    <col min="8459" max="8459" width="15" style="327" customWidth="1"/>
    <col min="8460" max="8704" width="9.109375" style="327"/>
    <col min="8705" max="8705" width="28.5546875" style="327" customWidth="1"/>
    <col min="8706" max="8706" width="14.33203125" style="327" customWidth="1"/>
    <col min="8707" max="8713" width="7.109375" style="327" customWidth="1"/>
    <col min="8714" max="8714" width="9.109375" style="327"/>
    <col min="8715" max="8715" width="15" style="327" customWidth="1"/>
    <col min="8716" max="8960" width="9.109375" style="327"/>
    <col min="8961" max="8961" width="28.5546875" style="327" customWidth="1"/>
    <col min="8962" max="8962" width="14.33203125" style="327" customWidth="1"/>
    <col min="8963" max="8969" width="7.109375" style="327" customWidth="1"/>
    <col min="8970" max="8970" width="9.109375" style="327"/>
    <col min="8971" max="8971" width="15" style="327" customWidth="1"/>
    <col min="8972" max="9216" width="9.109375" style="327"/>
    <col min="9217" max="9217" width="28.5546875" style="327" customWidth="1"/>
    <col min="9218" max="9218" width="14.33203125" style="327" customWidth="1"/>
    <col min="9219" max="9225" width="7.109375" style="327" customWidth="1"/>
    <col min="9226" max="9226" width="9.109375" style="327"/>
    <col min="9227" max="9227" width="15" style="327" customWidth="1"/>
    <col min="9228" max="9472" width="9.109375" style="327"/>
    <col min="9473" max="9473" width="28.5546875" style="327" customWidth="1"/>
    <col min="9474" max="9474" width="14.33203125" style="327" customWidth="1"/>
    <col min="9475" max="9481" width="7.109375" style="327" customWidth="1"/>
    <col min="9482" max="9482" width="9.109375" style="327"/>
    <col min="9483" max="9483" width="15" style="327" customWidth="1"/>
    <col min="9484" max="9728" width="9.109375" style="327"/>
    <col min="9729" max="9729" width="28.5546875" style="327" customWidth="1"/>
    <col min="9730" max="9730" width="14.33203125" style="327" customWidth="1"/>
    <col min="9731" max="9737" width="7.109375" style="327" customWidth="1"/>
    <col min="9738" max="9738" width="9.109375" style="327"/>
    <col min="9739" max="9739" width="15" style="327" customWidth="1"/>
    <col min="9740" max="9984" width="9.109375" style="327"/>
    <col min="9985" max="9985" width="28.5546875" style="327" customWidth="1"/>
    <col min="9986" max="9986" width="14.33203125" style="327" customWidth="1"/>
    <col min="9987" max="9993" width="7.109375" style="327" customWidth="1"/>
    <col min="9994" max="9994" width="9.109375" style="327"/>
    <col min="9995" max="9995" width="15" style="327" customWidth="1"/>
    <col min="9996" max="10240" width="9.109375" style="327"/>
    <col min="10241" max="10241" width="28.5546875" style="327" customWidth="1"/>
    <col min="10242" max="10242" width="14.33203125" style="327" customWidth="1"/>
    <col min="10243" max="10249" width="7.109375" style="327" customWidth="1"/>
    <col min="10250" max="10250" width="9.109375" style="327"/>
    <col min="10251" max="10251" width="15" style="327" customWidth="1"/>
    <col min="10252" max="10496" width="9.109375" style="327"/>
    <col min="10497" max="10497" width="28.5546875" style="327" customWidth="1"/>
    <col min="10498" max="10498" width="14.33203125" style="327" customWidth="1"/>
    <col min="10499" max="10505" width="7.109375" style="327" customWidth="1"/>
    <col min="10506" max="10506" width="9.109375" style="327"/>
    <col min="10507" max="10507" width="15" style="327" customWidth="1"/>
    <col min="10508" max="10752" width="9.109375" style="327"/>
    <col min="10753" max="10753" width="28.5546875" style="327" customWidth="1"/>
    <col min="10754" max="10754" width="14.33203125" style="327" customWidth="1"/>
    <col min="10755" max="10761" width="7.109375" style="327" customWidth="1"/>
    <col min="10762" max="10762" width="9.109375" style="327"/>
    <col min="10763" max="10763" width="15" style="327" customWidth="1"/>
    <col min="10764" max="11008" width="9.109375" style="327"/>
    <col min="11009" max="11009" width="28.5546875" style="327" customWidth="1"/>
    <col min="11010" max="11010" width="14.33203125" style="327" customWidth="1"/>
    <col min="11011" max="11017" width="7.109375" style="327" customWidth="1"/>
    <col min="11018" max="11018" width="9.109375" style="327"/>
    <col min="11019" max="11019" width="15" style="327" customWidth="1"/>
    <col min="11020" max="11264" width="9.109375" style="327"/>
    <col min="11265" max="11265" width="28.5546875" style="327" customWidth="1"/>
    <col min="11266" max="11266" width="14.33203125" style="327" customWidth="1"/>
    <col min="11267" max="11273" width="7.109375" style="327" customWidth="1"/>
    <col min="11274" max="11274" width="9.109375" style="327"/>
    <col min="11275" max="11275" width="15" style="327" customWidth="1"/>
    <col min="11276" max="11520" width="9.109375" style="327"/>
    <col min="11521" max="11521" width="28.5546875" style="327" customWidth="1"/>
    <col min="11522" max="11522" width="14.33203125" style="327" customWidth="1"/>
    <col min="11523" max="11529" width="7.109375" style="327" customWidth="1"/>
    <col min="11530" max="11530" width="9.109375" style="327"/>
    <col min="11531" max="11531" width="15" style="327" customWidth="1"/>
    <col min="11532" max="11776" width="9.109375" style="327"/>
    <col min="11777" max="11777" width="28.5546875" style="327" customWidth="1"/>
    <col min="11778" max="11778" width="14.33203125" style="327" customWidth="1"/>
    <col min="11779" max="11785" width="7.109375" style="327" customWidth="1"/>
    <col min="11786" max="11786" width="9.109375" style="327"/>
    <col min="11787" max="11787" width="15" style="327" customWidth="1"/>
    <col min="11788" max="12032" width="9.109375" style="327"/>
    <col min="12033" max="12033" width="28.5546875" style="327" customWidth="1"/>
    <col min="12034" max="12034" width="14.33203125" style="327" customWidth="1"/>
    <col min="12035" max="12041" width="7.109375" style="327" customWidth="1"/>
    <col min="12042" max="12042" width="9.109375" style="327"/>
    <col min="12043" max="12043" width="15" style="327" customWidth="1"/>
    <col min="12044" max="12288" width="9.109375" style="327"/>
    <col min="12289" max="12289" width="28.5546875" style="327" customWidth="1"/>
    <col min="12290" max="12290" width="14.33203125" style="327" customWidth="1"/>
    <col min="12291" max="12297" width="7.109375" style="327" customWidth="1"/>
    <col min="12298" max="12298" width="9.109375" style="327"/>
    <col min="12299" max="12299" width="15" style="327" customWidth="1"/>
    <col min="12300" max="12544" width="9.109375" style="327"/>
    <col min="12545" max="12545" width="28.5546875" style="327" customWidth="1"/>
    <col min="12546" max="12546" width="14.33203125" style="327" customWidth="1"/>
    <col min="12547" max="12553" width="7.109375" style="327" customWidth="1"/>
    <col min="12554" max="12554" width="9.109375" style="327"/>
    <col min="12555" max="12555" width="15" style="327" customWidth="1"/>
    <col min="12556" max="12800" width="9.109375" style="327"/>
    <col min="12801" max="12801" width="28.5546875" style="327" customWidth="1"/>
    <col min="12802" max="12802" width="14.33203125" style="327" customWidth="1"/>
    <col min="12803" max="12809" width="7.109375" style="327" customWidth="1"/>
    <col min="12810" max="12810" width="9.109375" style="327"/>
    <col min="12811" max="12811" width="15" style="327" customWidth="1"/>
    <col min="12812" max="13056" width="9.109375" style="327"/>
    <col min="13057" max="13057" width="28.5546875" style="327" customWidth="1"/>
    <col min="13058" max="13058" width="14.33203125" style="327" customWidth="1"/>
    <col min="13059" max="13065" width="7.109375" style="327" customWidth="1"/>
    <col min="13066" max="13066" width="9.109375" style="327"/>
    <col min="13067" max="13067" width="15" style="327" customWidth="1"/>
    <col min="13068" max="13312" width="9.109375" style="327"/>
    <col min="13313" max="13313" width="28.5546875" style="327" customWidth="1"/>
    <col min="13314" max="13314" width="14.33203125" style="327" customWidth="1"/>
    <col min="13315" max="13321" width="7.109375" style="327" customWidth="1"/>
    <col min="13322" max="13322" width="9.109375" style="327"/>
    <col min="13323" max="13323" width="15" style="327" customWidth="1"/>
    <col min="13324" max="13568" width="9.109375" style="327"/>
    <col min="13569" max="13569" width="28.5546875" style="327" customWidth="1"/>
    <col min="13570" max="13570" width="14.33203125" style="327" customWidth="1"/>
    <col min="13571" max="13577" width="7.109375" style="327" customWidth="1"/>
    <col min="13578" max="13578" width="9.109375" style="327"/>
    <col min="13579" max="13579" width="15" style="327" customWidth="1"/>
    <col min="13580" max="13824" width="9.109375" style="327"/>
    <col min="13825" max="13825" width="28.5546875" style="327" customWidth="1"/>
    <col min="13826" max="13826" width="14.33203125" style="327" customWidth="1"/>
    <col min="13827" max="13833" width="7.109375" style="327" customWidth="1"/>
    <col min="13834" max="13834" width="9.109375" style="327"/>
    <col min="13835" max="13835" width="15" style="327" customWidth="1"/>
    <col min="13836" max="14080" width="9.109375" style="327"/>
    <col min="14081" max="14081" width="28.5546875" style="327" customWidth="1"/>
    <col min="14082" max="14082" width="14.33203125" style="327" customWidth="1"/>
    <col min="14083" max="14089" width="7.109375" style="327" customWidth="1"/>
    <col min="14090" max="14090" width="9.109375" style="327"/>
    <col min="14091" max="14091" width="15" style="327" customWidth="1"/>
    <col min="14092" max="14336" width="9.109375" style="327"/>
    <col min="14337" max="14337" width="28.5546875" style="327" customWidth="1"/>
    <col min="14338" max="14338" width="14.33203125" style="327" customWidth="1"/>
    <col min="14339" max="14345" width="7.109375" style="327" customWidth="1"/>
    <col min="14346" max="14346" width="9.109375" style="327"/>
    <col min="14347" max="14347" width="15" style="327" customWidth="1"/>
    <col min="14348" max="14592" width="9.109375" style="327"/>
    <col min="14593" max="14593" width="28.5546875" style="327" customWidth="1"/>
    <col min="14594" max="14594" width="14.33203125" style="327" customWidth="1"/>
    <col min="14595" max="14601" width="7.109375" style="327" customWidth="1"/>
    <col min="14602" max="14602" width="9.109375" style="327"/>
    <col min="14603" max="14603" width="15" style="327" customWidth="1"/>
    <col min="14604" max="14848" width="9.109375" style="327"/>
    <col min="14849" max="14849" width="28.5546875" style="327" customWidth="1"/>
    <col min="14850" max="14850" width="14.33203125" style="327" customWidth="1"/>
    <col min="14851" max="14857" width="7.109375" style="327" customWidth="1"/>
    <col min="14858" max="14858" width="9.109375" style="327"/>
    <col min="14859" max="14859" width="15" style="327" customWidth="1"/>
    <col min="14860" max="15104" width="9.109375" style="327"/>
    <col min="15105" max="15105" width="28.5546875" style="327" customWidth="1"/>
    <col min="15106" max="15106" width="14.33203125" style="327" customWidth="1"/>
    <col min="15107" max="15113" width="7.109375" style="327" customWidth="1"/>
    <col min="15114" max="15114" width="9.109375" style="327"/>
    <col min="15115" max="15115" width="15" style="327" customWidth="1"/>
    <col min="15116" max="15360" width="9.109375" style="327"/>
    <col min="15361" max="15361" width="28.5546875" style="327" customWidth="1"/>
    <col min="15362" max="15362" width="14.33203125" style="327" customWidth="1"/>
    <col min="15363" max="15369" width="7.109375" style="327" customWidth="1"/>
    <col min="15370" max="15370" width="9.109375" style="327"/>
    <col min="15371" max="15371" width="15" style="327" customWidth="1"/>
    <col min="15372" max="15616" width="9.109375" style="327"/>
    <col min="15617" max="15617" width="28.5546875" style="327" customWidth="1"/>
    <col min="15618" max="15618" width="14.33203125" style="327" customWidth="1"/>
    <col min="15619" max="15625" width="7.109375" style="327" customWidth="1"/>
    <col min="15626" max="15626" width="9.109375" style="327"/>
    <col min="15627" max="15627" width="15" style="327" customWidth="1"/>
    <col min="15628" max="15872" width="9.109375" style="327"/>
    <col min="15873" max="15873" width="28.5546875" style="327" customWidth="1"/>
    <col min="15874" max="15874" width="14.33203125" style="327" customWidth="1"/>
    <col min="15875" max="15881" width="7.109375" style="327" customWidth="1"/>
    <col min="15882" max="15882" width="9.109375" style="327"/>
    <col min="15883" max="15883" width="15" style="327" customWidth="1"/>
    <col min="15884" max="16128" width="9.109375" style="327"/>
    <col min="16129" max="16129" width="28.5546875" style="327" customWidth="1"/>
    <col min="16130" max="16130" width="14.33203125" style="327" customWidth="1"/>
    <col min="16131" max="16137" width="7.109375" style="327" customWidth="1"/>
    <col min="16138" max="16138" width="9.109375" style="327"/>
    <col min="16139" max="16139" width="15" style="327" customWidth="1"/>
    <col min="16140" max="16384" width="9.109375" style="327"/>
  </cols>
  <sheetData>
    <row r="1" spans="1:13" ht="16.2" x14ac:dyDescent="0.2">
      <c r="A1" s="676" t="s">
        <v>270</v>
      </c>
      <c r="B1" s="676"/>
      <c r="C1" s="676"/>
      <c r="D1" s="676"/>
      <c r="E1" s="676"/>
      <c r="F1" s="676"/>
      <c r="G1" s="676"/>
      <c r="H1" s="676"/>
      <c r="I1" s="676"/>
    </row>
    <row r="2" spans="1:13" s="101" customFormat="1" ht="13.5" customHeight="1" thickBot="1" x14ac:dyDescent="0.2">
      <c r="A2" s="78" t="s">
        <v>23</v>
      </c>
      <c r="B2" s="506"/>
      <c r="C2" s="506"/>
      <c r="D2" s="506"/>
      <c r="E2" s="506"/>
      <c r="F2" s="506"/>
      <c r="G2" s="667">
        <v>43922</v>
      </c>
      <c r="H2" s="667"/>
      <c r="I2" s="667"/>
      <c r="J2" s="328"/>
      <c r="K2" s="329"/>
    </row>
    <row r="3" spans="1:13" s="332" customFormat="1" ht="15" customHeight="1" x14ac:dyDescent="0.2">
      <c r="A3" s="677" t="s">
        <v>26</v>
      </c>
      <c r="B3" s="672" t="s">
        <v>60</v>
      </c>
      <c r="C3" s="674" t="s">
        <v>400</v>
      </c>
      <c r="D3" s="675"/>
      <c r="E3" s="675"/>
      <c r="F3" s="675"/>
      <c r="G3" s="675"/>
      <c r="H3" s="675"/>
      <c r="I3" s="675"/>
      <c r="J3" s="330"/>
      <c r="K3" s="331"/>
    </row>
    <row r="4" spans="1:13" s="332" customFormat="1" ht="15" customHeight="1" x14ac:dyDescent="0.2">
      <c r="A4" s="678"/>
      <c r="B4" s="673"/>
      <c r="C4" s="333" t="s">
        <v>29</v>
      </c>
      <c r="D4" s="80" t="s">
        <v>411</v>
      </c>
      <c r="E4" s="81" t="s">
        <v>412</v>
      </c>
      <c r="F4" s="81" t="s">
        <v>413</v>
      </c>
      <c r="G4" s="81" t="s">
        <v>414</v>
      </c>
      <c r="H4" s="81" t="s">
        <v>401</v>
      </c>
      <c r="I4" s="82" t="s">
        <v>415</v>
      </c>
      <c r="J4" s="330"/>
      <c r="K4" s="331"/>
    </row>
    <row r="5" spans="1:13" s="332" customFormat="1" ht="15" customHeight="1" x14ac:dyDescent="0.2">
      <c r="A5" s="503" t="s">
        <v>416</v>
      </c>
      <c r="B5" s="83"/>
      <c r="C5" s="558">
        <f>SUM(D5:I5)</f>
        <v>395</v>
      </c>
      <c r="D5" s="559">
        <f>SUM(D6:D18)</f>
        <v>75</v>
      </c>
      <c r="E5" s="680">
        <f>SUM(E6:F18)</f>
        <v>240</v>
      </c>
      <c r="F5" s="680"/>
      <c r="G5" s="680">
        <f>SUM(G6:I18)</f>
        <v>80</v>
      </c>
      <c r="H5" s="680"/>
      <c r="I5" s="680"/>
      <c r="J5" s="330"/>
      <c r="K5" s="331"/>
    </row>
    <row r="6" spans="1:13" s="332" customFormat="1" ht="15" customHeight="1" x14ac:dyDescent="0.2">
      <c r="A6" s="85" t="s">
        <v>61</v>
      </c>
      <c r="B6" s="66" t="s">
        <v>271</v>
      </c>
      <c r="C6" s="560">
        <f>SUM(D6:I6)</f>
        <v>26</v>
      </c>
      <c r="D6" s="68">
        <v>6</v>
      </c>
      <c r="E6" s="68">
        <v>12</v>
      </c>
      <c r="F6" s="68">
        <v>8</v>
      </c>
      <c r="G6" s="68" t="s">
        <v>432</v>
      </c>
      <c r="H6" s="68" t="s">
        <v>432</v>
      </c>
      <c r="I6" s="68" t="s">
        <v>432</v>
      </c>
      <c r="J6" s="330"/>
      <c r="K6" s="331"/>
    </row>
    <row r="7" spans="1:13" s="332" customFormat="1" ht="15" customHeight="1" x14ac:dyDescent="0.2">
      <c r="A7" s="85" t="s">
        <v>62</v>
      </c>
      <c r="B7" s="66" t="s">
        <v>272</v>
      </c>
      <c r="C7" s="560">
        <f t="shared" ref="C7:C16" si="0">SUM(D7:I7)</f>
        <v>40</v>
      </c>
      <c r="D7" s="87">
        <v>1</v>
      </c>
      <c r="E7" s="68">
        <v>12</v>
      </c>
      <c r="F7" s="88">
        <v>9</v>
      </c>
      <c r="G7" s="88">
        <v>7</v>
      </c>
      <c r="H7" s="654">
        <v>11</v>
      </c>
      <c r="I7" s="654"/>
      <c r="J7" s="330"/>
      <c r="K7" s="331"/>
    </row>
    <row r="8" spans="1:13" s="332" customFormat="1" ht="15" customHeight="1" x14ac:dyDescent="0.2">
      <c r="A8" s="85" t="s">
        <v>63</v>
      </c>
      <c r="B8" s="66" t="s">
        <v>273</v>
      </c>
      <c r="C8" s="560">
        <f t="shared" si="0"/>
        <v>43</v>
      </c>
      <c r="D8" s="68">
        <v>8</v>
      </c>
      <c r="E8" s="68">
        <v>8</v>
      </c>
      <c r="F8" s="68">
        <v>8</v>
      </c>
      <c r="G8" s="88">
        <v>8</v>
      </c>
      <c r="H8" s="68">
        <v>6</v>
      </c>
      <c r="I8" s="68">
        <v>5</v>
      </c>
      <c r="J8" s="330"/>
      <c r="K8" s="331"/>
    </row>
    <row r="9" spans="1:13" s="332" customFormat="1" ht="15" customHeight="1" x14ac:dyDescent="0.2">
      <c r="A9" s="89" t="s">
        <v>64</v>
      </c>
      <c r="B9" s="66" t="s">
        <v>274</v>
      </c>
      <c r="C9" s="560">
        <f t="shared" si="0"/>
        <v>20</v>
      </c>
      <c r="D9" s="68">
        <v>3</v>
      </c>
      <c r="E9" s="88">
        <v>11</v>
      </c>
      <c r="F9" s="88">
        <v>6</v>
      </c>
      <c r="G9" s="68" t="s">
        <v>432</v>
      </c>
      <c r="H9" s="68" t="s">
        <v>432</v>
      </c>
      <c r="I9" s="68" t="s">
        <v>432</v>
      </c>
      <c r="J9" s="330"/>
      <c r="K9" s="331"/>
    </row>
    <row r="10" spans="1:13" s="332" customFormat="1" ht="15" customHeight="1" x14ac:dyDescent="0.2">
      <c r="A10" s="85" t="s">
        <v>65</v>
      </c>
      <c r="B10" s="66" t="s">
        <v>275</v>
      </c>
      <c r="C10" s="560">
        <f t="shared" si="0"/>
        <v>23</v>
      </c>
      <c r="D10" s="68">
        <v>4</v>
      </c>
      <c r="E10" s="68">
        <v>12</v>
      </c>
      <c r="F10" s="68">
        <v>7</v>
      </c>
      <c r="G10" s="90" t="s">
        <v>432</v>
      </c>
      <c r="H10" s="90" t="s">
        <v>432</v>
      </c>
      <c r="I10" s="90" t="s">
        <v>432</v>
      </c>
      <c r="J10" s="330"/>
      <c r="K10" s="331"/>
    </row>
    <row r="11" spans="1:13" s="332" customFormat="1" ht="15" customHeight="1" x14ac:dyDescent="0.2">
      <c r="A11" s="91" t="s">
        <v>66</v>
      </c>
      <c r="B11" s="66" t="s">
        <v>276</v>
      </c>
      <c r="C11" s="560">
        <f t="shared" si="0"/>
        <v>24</v>
      </c>
      <c r="D11" s="68">
        <v>8</v>
      </c>
      <c r="E11" s="68">
        <v>8</v>
      </c>
      <c r="F11" s="68">
        <v>8</v>
      </c>
      <c r="G11" s="68" t="s">
        <v>432</v>
      </c>
      <c r="H11" s="68" t="s">
        <v>432</v>
      </c>
      <c r="I11" s="68" t="s">
        <v>432</v>
      </c>
      <c r="J11" s="330"/>
      <c r="K11" s="331"/>
    </row>
    <row r="12" spans="1:13" s="332" customFormat="1" ht="15" customHeight="1" x14ac:dyDescent="0.2">
      <c r="A12" s="91" t="s">
        <v>67</v>
      </c>
      <c r="B12" s="66" t="s">
        <v>68</v>
      </c>
      <c r="C12" s="560">
        <f t="shared" si="0"/>
        <v>40</v>
      </c>
      <c r="D12" s="68">
        <v>8</v>
      </c>
      <c r="E12" s="68">
        <v>8</v>
      </c>
      <c r="F12" s="68">
        <v>13</v>
      </c>
      <c r="G12" s="88">
        <v>5</v>
      </c>
      <c r="H12" s="654">
        <v>6</v>
      </c>
      <c r="I12" s="654"/>
      <c r="J12" s="330"/>
      <c r="K12" s="331"/>
      <c r="L12" s="90"/>
      <c r="M12" s="90"/>
    </row>
    <row r="13" spans="1:13" s="332" customFormat="1" ht="15" customHeight="1" x14ac:dyDescent="0.2">
      <c r="A13" s="91" t="s">
        <v>69</v>
      </c>
      <c r="B13" s="92" t="s">
        <v>277</v>
      </c>
      <c r="C13" s="560">
        <v>20</v>
      </c>
      <c r="D13" s="68">
        <v>2</v>
      </c>
      <c r="E13" s="68">
        <v>6</v>
      </c>
      <c r="F13" s="68">
        <v>6</v>
      </c>
      <c r="G13" s="88">
        <v>2</v>
      </c>
      <c r="H13" s="654">
        <v>4</v>
      </c>
      <c r="I13" s="654"/>
      <c r="J13" s="330"/>
      <c r="K13" s="331"/>
    </row>
    <row r="14" spans="1:13" s="332" customFormat="1" ht="15" customHeight="1" x14ac:dyDescent="0.2">
      <c r="A14" s="93" t="s">
        <v>70</v>
      </c>
      <c r="B14" s="66" t="s">
        <v>278</v>
      </c>
      <c r="C14" s="560">
        <f t="shared" si="0"/>
        <v>30</v>
      </c>
      <c r="D14" s="68">
        <v>9</v>
      </c>
      <c r="E14" s="68">
        <v>9</v>
      </c>
      <c r="F14" s="68">
        <v>9</v>
      </c>
      <c r="G14" s="654">
        <v>3</v>
      </c>
      <c r="H14" s="654"/>
      <c r="I14" s="654"/>
      <c r="J14" s="330"/>
      <c r="K14" s="331"/>
    </row>
    <row r="15" spans="1:13" s="331" customFormat="1" ht="15" customHeight="1" x14ac:dyDescent="0.2">
      <c r="A15" s="91" t="s">
        <v>71</v>
      </c>
      <c r="B15" s="66" t="s">
        <v>279</v>
      </c>
      <c r="C15" s="560">
        <f t="shared" si="0"/>
        <v>40</v>
      </c>
      <c r="D15" s="68">
        <v>8</v>
      </c>
      <c r="E15" s="68">
        <v>13</v>
      </c>
      <c r="F15" s="68">
        <v>12</v>
      </c>
      <c r="G15" s="68">
        <v>6</v>
      </c>
      <c r="H15" s="654">
        <v>1</v>
      </c>
      <c r="I15" s="654"/>
      <c r="J15" s="330"/>
    </row>
    <row r="16" spans="1:13" s="331" customFormat="1" ht="15" customHeight="1" x14ac:dyDescent="0.2">
      <c r="A16" s="91" t="s">
        <v>72</v>
      </c>
      <c r="B16" s="66" t="s">
        <v>280</v>
      </c>
      <c r="C16" s="560">
        <f t="shared" si="0"/>
        <v>20</v>
      </c>
      <c r="D16" s="68">
        <v>4</v>
      </c>
      <c r="E16" s="68">
        <v>8</v>
      </c>
      <c r="F16" s="68">
        <v>8</v>
      </c>
      <c r="G16" s="68" t="s">
        <v>432</v>
      </c>
      <c r="H16" s="68" t="s">
        <v>432</v>
      </c>
      <c r="I16" s="68" t="s">
        <v>432</v>
      </c>
      <c r="J16" s="330"/>
    </row>
    <row r="17" spans="1:12" s="331" customFormat="1" ht="15" customHeight="1" x14ac:dyDescent="0.2">
      <c r="A17" s="94" t="s">
        <v>73</v>
      </c>
      <c r="B17" s="66" t="s">
        <v>281</v>
      </c>
      <c r="C17" s="560">
        <v>29</v>
      </c>
      <c r="D17" s="68">
        <v>5</v>
      </c>
      <c r="E17" s="68">
        <v>12</v>
      </c>
      <c r="F17" s="68">
        <v>8</v>
      </c>
      <c r="G17" s="654">
        <v>4</v>
      </c>
      <c r="H17" s="654"/>
      <c r="I17" s="654"/>
      <c r="J17" s="330"/>
      <c r="L17" s="334"/>
    </row>
    <row r="18" spans="1:12" s="332" customFormat="1" ht="15" customHeight="1" thickBot="1" x14ac:dyDescent="0.25">
      <c r="A18" s="95" t="s">
        <v>74</v>
      </c>
      <c r="B18" s="96" t="s">
        <v>282</v>
      </c>
      <c r="C18" s="561">
        <v>40</v>
      </c>
      <c r="D18" s="98">
        <v>9</v>
      </c>
      <c r="E18" s="98">
        <v>11</v>
      </c>
      <c r="F18" s="98">
        <v>8</v>
      </c>
      <c r="G18" s="99">
        <v>5</v>
      </c>
      <c r="H18" s="679">
        <v>7</v>
      </c>
      <c r="I18" s="679"/>
      <c r="J18" s="330"/>
      <c r="K18" s="331"/>
    </row>
    <row r="19" spans="1:12" x14ac:dyDescent="0.2">
      <c r="A19" s="335"/>
      <c r="B19" s="336"/>
      <c r="C19" s="337"/>
      <c r="D19" s="337"/>
      <c r="E19" s="102"/>
      <c r="F19" s="100"/>
      <c r="G19" s="100"/>
      <c r="H19" s="78"/>
      <c r="I19" s="104" t="s">
        <v>24</v>
      </c>
    </row>
    <row r="20" spans="1:12" x14ac:dyDescent="0.2">
      <c r="B20" s="338"/>
      <c r="F20" s="339"/>
      <c r="G20" s="339"/>
      <c r="H20" s="340"/>
      <c r="I20" s="341"/>
    </row>
    <row r="21" spans="1:12" x14ac:dyDescent="0.2">
      <c r="B21" s="338"/>
      <c r="F21" s="339"/>
      <c r="G21" s="339"/>
      <c r="H21" s="340"/>
      <c r="I21" s="341"/>
    </row>
    <row r="22" spans="1:12" x14ac:dyDescent="0.2">
      <c r="B22" s="338"/>
      <c r="F22" s="339"/>
      <c r="G22" s="339"/>
      <c r="H22" s="340"/>
      <c r="I22" s="341"/>
    </row>
    <row r="23" spans="1:12" x14ac:dyDescent="0.2">
      <c r="B23" s="338"/>
      <c r="F23" s="339"/>
      <c r="G23" s="339"/>
      <c r="H23" s="340"/>
      <c r="I23" s="341"/>
    </row>
    <row r="24" spans="1:12" x14ac:dyDescent="0.2">
      <c r="B24" s="338"/>
      <c r="F24" s="339"/>
      <c r="G24" s="339"/>
      <c r="H24" s="340"/>
      <c r="I24" s="341"/>
    </row>
    <row r="25" spans="1:12" x14ac:dyDescent="0.2">
      <c r="B25" s="338"/>
      <c r="F25" s="339"/>
      <c r="G25" s="339"/>
      <c r="H25" s="340"/>
      <c r="I25" s="341"/>
    </row>
    <row r="26" spans="1:12" x14ac:dyDescent="0.2">
      <c r="B26" s="338"/>
      <c r="F26" s="339"/>
      <c r="G26" s="339"/>
      <c r="H26" s="340"/>
      <c r="I26" s="341"/>
    </row>
    <row r="27" spans="1:12" x14ac:dyDescent="0.2">
      <c r="B27" s="338"/>
      <c r="F27" s="339"/>
      <c r="G27" s="339"/>
      <c r="H27" s="340"/>
      <c r="I27" s="341"/>
    </row>
    <row r="28" spans="1:12" x14ac:dyDescent="0.2">
      <c r="B28" s="338"/>
      <c r="F28" s="339"/>
      <c r="G28" s="339"/>
      <c r="H28" s="340"/>
      <c r="I28" s="341"/>
    </row>
    <row r="29" spans="1:12" x14ac:dyDescent="0.2">
      <c r="B29" s="338"/>
      <c r="F29" s="339"/>
      <c r="G29" s="339"/>
      <c r="H29" s="340"/>
      <c r="I29" s="341"/>
    </row>
    <row r="30" spans="1:12" x14ac:dyDescent="0.2">
      <c r="B30" s="338"/>
      <c r="F30" s="339"/>
      <c r="G30" s="339"/>
      <c r="H30" s="340"/>
      <c r="I30" s="341"/>
    </row>
    <row r="31" spans="1:12" x14ac:dyDescent="0.2">
      <c r="B31" s="338"/>
      <c r="F31" s="339"/>
      <c r="G31" s="339"/>
      <c r="H31" s="340"/>
      <c r="I31" s="341"/>
    </row>
    <row r="32" spans="1:12" x14ac:dyDescent="0.2">
      <c r="B32" s="338"/>
      <c r="F32" s="339"/>
      <c r="G32" s="339"/>
      <c r="H32" s="340"/>
      <c r="I32" s="341"/>
    </row>
    <row r="33" spans="2:9" x14ac:dyDescent="0.2">
      <c r="B33" s="338"/>
      <c r="F33" s="339"/>
      <c r="G33" s="339"/>
      <c r="H33" s="340"/>
      <c r="I33" s="341"/>
    </row>
  </sheetData>
  <mergeCells count="14">
    <mergeCell ref="G17:I17"/>
    <mergeCell ref="H18:I18"/>
    <mergeCell ref="E5:F5"/>
    <mergeCell ref="G5:I5"/>
    <mergeCell ref="H7:I7"/>
    <mergeCell ref="H15:I15"/>
    <mergeCell ref="H12:I12"/>
    <mergeCell ref="H13:I13"/>
    <mergeCell ref="G14:I14"/>
    <mergeCell ref="A1:I1"/>
    <mergeCell ref="G2:I2"/>
    <mergeCell ref="A3:A4"/>
    <mergeCell ref="B3:B4"/>
    <mergeCell ref="C3:I3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9"/>
  <sheetViews>
    <sheetView workbookViewId="0">
      <selection sqref="A1:F1"/>
    </sheetView>
  </sheetViews>
  <sheetFormatPr defaultRowHeight="13.2" x14ac:dyDescent="0.2"/>
  <cols>
    <col min="1" max="1" width="7.88671875" style="348" customWidth="1"/>
    <col min="2" max="5" width="15.6640625" style="344" customWidth="1"/>
    <col min="6" max="256" width="9.109375" style="344"/>
    <col min="257" max="257" width="7.88671875" style="344" customWidth="1"/>
    <col min="258" max="261" width="15.6640625" style="344" customWidth="1"/>
    <col min="262" max="512" width="9.109375" style="344"/>
    <col min="513" max="513" width="7.88671875" style="344" customWidth="1"/>
    <col min="514" max="517" width="15.6640625" style="344" customWidth="1"/>
    <col min="518" max="768" width="9.109375" style="344"/>
    <col min="769" max="769" width="7.88671875" style="344" customWidth="1"/>
    <col min="770" max="773" width="15.6640625" style="344" customWidth="1"/>
    <col min="774" max="1024" width="9.109375" style="344"/>
    <col min="1025" max="1025" width="7.88671875" style="344" customWidth="1"/>
    <col min="1026" max="1029" width="15.6640625" style="344" customWidth="1"/>
    <col min="1030" max="1280" width="9.109375" style="344"/>
    <col min="1281" max="1281" width="7.88671875" style="344" customWidth="1"/>
    <col min="1282" max="1285" width="15.6640625" style="344" customWidth="1"/>
    <col min="1286" max="1536" width="9.109375" style="344"/>
    <col min="1537" max="1537" width="7.88671875" style="344" customWidth="1"/>
    <col min="1538" max="1541" width="15.6640625" style="344" customWidth="1"/>
    <col min="1542" max="1792" width="9.109375" style="344"/>
    <col min="1793" max="1793" width="7.88671875" style="344" customWidth="1"/>
    <col min="1794" max="1797" width="15.6640625" style="344" customWidth="1"/>
    <col min="1798" max="2048" width="9.109375" style="344"/>
    <col min="2049" max="2049" width="7.88671875" style="344" customWidth="1"/>
    <col min="2050" max="2053" width="15.6640625" style="344" customWidth="1"/>
    <col min="2054" max="2304" width="9.109375" style="344"/>
    <col min="2305" max="2305" width="7.88671875" style="344" customWidth="1"/>
    <col min="2306" max="2309" width="15.6640625" style="344" customWidth="1"/>
    <col min="2310" max="2560" width="9.109375" style="344"/>
    <col min="2561" max="2561" width="7.88671875" style="344" customWidth="1"/>
    <col min="2562" max="2565" width="15.6640625" style="344" customWidth="1"/>
    <col min="2566" max="2816" width="9.109375" style="344"/>
    <col min="2817" max="2817" width="7.88671875" style="344" customWidth="1"/>
    <col min="2818" max="2821" width="15.6640625" style="344" customWidth="1"/>
    <col min="2822" max="3072" width="9.109375" style="344"/>
    <col min="3073" max="3073" width="7.88671875" style="344" customWidth="1"/>
    <col min="3074" max="3077" width="15.6640625" style="344" customWidth="1"/>
    <col min="3078" max="3328" width="9.109375" style="344"/>
    <col min="3329" max="3329" width="7.88671875" style="344" customWidth="1"/>
    <col min="3330" max="3333" width="15.6640625" style="344" customWidth="1"/>
    <col min="3334" max="3584" width="9.109375" style="344"/>
    <col min="3585" max="3585" width="7.88671875" style="344" customWidth="1"/>
    <col min="3586" max="3589" width="15.6640625" style="344" customWidth="1"/>
    <col min="3590" max="3840" width="9.109375" style="344"/>
    <col min="3841" max="3841" width="7.88671875" style="344" customWidth="1"/>
    <col min="3842" max="3845" width="15.6640625" style="344" customWidth="1"/>
    <col min="3846" max="4096" width="9.109375" style="344"/>
    <col min="4097" max="4097" width="7.88671875" style="344" customWidth="1"/>
    <col min="4098" max="4101" width="15.6640625" style="344" customWidth="1"/>
    <col min="4102" max="4352" width="9.109375" style="344"/>
    <col min="4353" max="4353" width="7.88671875" style="344" customWidth="1"/>
    <col min="4354" max="4357" width="15.6640625" style="344" customWidth="1"/>
    <col min="4358" max="4608" width="9.109375" style="344"/>
    <col min="4609" max="4609" width="7.88671875" style="344" customWidth="1"/>
    <col min="4610" max="4613" width="15.6640625" style="344" customWidth="1"/>
    <col min="4614" max="4864" width="9.109375" style="344"/>
    <col min="4865" max="4865" width="7.88671875" style="344" customWidth="1"/>
    <col min="4866" max="4869" width="15.6640625" style="344" customWidth="1"/>
    <col min="4870" max="5120" width="9.109375" style="344"/>
    <col min="5121" max="5121" width="7.88671875" style="344" customWidth="1"/>
    <col min="5122" max="5125" width="15.6640625" style="344" customWidth="1"/>
    <col min="5126" max="5376" width="9.109375" style="344"/>
    <col min="5377" max="5377" width="7.88671875" style="344" customWidth="1"/>
    <col min="5378" max="5381" width="15.6640625" style="344" customWidth="1"/>
    <col min="5382" max="5632" width="9.109375" style="344"/>
    <col min="5633" max="5633" width="7.88671875" style="344" customWidth="1"/>
    <col min="5634" max="5637" width="15.6640625" style="344" customWidth="1"/>
    <col min="5638" max="5888" width="9.109375" style="344"/>
    <col min="5889" max="5889" width="7.88671875" style="344" customWidth="1"/>
    <col min="5890" max="5893" width="15.6640625" style="344" customWidth="1"/>
    <col min="5894" max="6144" width="9.109375" style="344"/>
    <col min="6145" max="6145" width="7.88671875" style="344" customWidth="1"/>
    <col min="6146" max="6149" width="15.6640625" style="344" customWidth="1"/>
    <col min="6150" max="6400" width="9.109375" style="344"/>
    <col min="6401" max="6401" width="7.88671875" style="344" customWidth="1"/>
    <col min="6402" max="6405" width="15.6640625" style="344" customWidth="1"/>
    <col min="6406" max="6656" width="9.109375" style="344"/>
    <col min="6657" max="6657" width="7.88671875" style="344" customWidth="1"/>
    <col min="6658" max="6661" width="15.6640625" style="344" customWidth="1"/>
    <col min="6662" max="6912" width="9.109375" style="344"/>
    <col min="6913" max="6913" width="7.88671875" style="344" customWidth="1"/>
    <col min="6914" max="6917" width="15.6640625" style="344" customWidth="1"/>
    <col min="6918" max="7168" width="9.109375" style="344"/>
    <col min="7169" max="7169" width="7.88671875" style="344" customWidth="1"/>
    <col min="7170" max="7173" width="15.6640625" style="344" customWidth="1"/>
    <col min="7174" max="7424" width="9.109375" style="344"/>
    <col min="7425" max="7425" width="7.88671875" style="344" customWidth="1"/>
    <col min="7426" max="7429" width="15.6640625" style="344" customWidth="1"/>
    <col min="7430" max="7680" width="9.109375" style="344"/>
    <col min="7681" max="7681" width="7.88671875" style="344" customWidth="1"/>
    <col min="7682" max="7685" width="15.6640625" style="344" customWidth="1"/>
    <col min="7686" max="7936" width="9.109375" style="344"/>
    <col min="7937" max="7937" width="7.88671875" style="344" customWidth="1"/>
    <col min="7938" max="7941" width="15.6640625" style="344" customWidth="1"/>
    <col min="7942" max="8192" width="9.109375" style="344"/>
    <col min="8193" max="8193" width="7.88671875" style="344" customWidth="1"/>
    <col min="8194" max="8197" width="15.6640625" style="344" customWidth="1"/>
    <col min="8198" max="8448" width="9.109375" style="344"/>
    <col min="8449" max="8449" width="7.88671875" style="344" customWidth="1"/>
    <col min="8450" max="8453" width="15.6640625" style="344" customWidth="1"/>
    <col min="8454" max="8704" width="9.109375" style="344"/>
    <col min="8705" max="8705" width="7.88671875" style="344" customWidth="1"/>
    <col min="8706" max="8709" width="15.6640625" style="344" customWidth="1"/>
    <col min="8710" max="8960" width="9.109375" style="344"/>
    <col min="8961" max="8961" width="7.88671875" style="344" customWidth="1"/>
    <col min="8962" max="8965" width="15.6640625" style="344" customWidth="1"/>
    <col min="8966" max="9216" width="9.109375" style="344"/>
    <col min="9217" max="9217" width="7.88671875" style="344" customWidth="1"/>
    <col min="9218" max="9221" width="15.6640625" style="344" customWidth="1"/>
    <col min="9222" max="9472" width="9.109375" style="344"/>
    <col min="9473" max="9473" width="7.88671875" style="344" customWidth="1"/>
    <col min="9474" max="9477" width="15.6640625" style="344" customWidth="1"/>
    <col min="9478" max="9728" width="9.109375" style="344"/>
    <col min="9729" max="9729" width="7.88671875" style="344" customWidth="1"/>
    <col min="9730" max="9733" width="15.6640625" style="344" customWidth="1"/>
    <col min="9734" max="9984" width="9.109375" style="344"/>
    <col min="9985" max="9985" width="7.88671875" style="344" customWidth="1"/>
    <col min="9986" max="9989" width="15.6640625" style="344" customWidth="1"/>
    <col min="9990" max="10240" width="9.109375" style="344"/>
    <col min="10241" max="10241" width="7.88671875" style="344" customWidth="1"/>
    <col min="10242" max="10245" width="15.6640625" style="344" customWidth="1"/>
    <col min="10246" max="10496" width="9.109375" style="344"/>
    <col min="10497" max="10497" width="7.88671875" style="344" customWidth="1"/>
    <col min="10498" max="10501" width="15.6640625" style="344" customWidth="1"/>
    <col min="10502" max="10752" width="9.109375" style="344"/>
    <col min="10753" max="10753" width="7.88671875" style="344" customWidth="1"/>
    <col min="10754" max="10757" width="15.6640625" style="344" customWidth="1"/>
    <col min="10758" max="11008" width="9.109375" style="344"/>
    <col min="11009" max="11009" width="7.88671875" style="344" customWidth="1"/>
    <col min="11010" max="11013" width="15.6640625" style="344" customWidth="1"/>
    <col min="11014" max="11264" width="9.109375" style="344"/>
    <col min="11265" max="11265" width="7.88671875" style="344" customWidth="1"/>
    <col min="11266" max="11269" width="15.6640625" style="344" customWidth="1"/>
    <col min="11270" max="11520" width="9.109375" style="344"/>
    <col min="11521" max="11521" width="7.88671875" style="344" customWidth="1"/>
    <col min="11522" max="11525" width="15.6640625" style="344" customWidth="1"/>
    <col min="11526" max="11776" width="9.109375" style="344"/>
    <col min="11777" max="11777" width="7.88671875" style="344" customWidth="1"/>
    <col min="11778" max="11781" width="15.6640625" style="344" customWidth="1"/>
    <col min="11782" max="12032" width="9.109375" style="344"/>
    <col min="12033" max="12033" width="7.88671875" style="344" customWidth="1"/>
    <col min="12034" max="12037" width="15.6640625" style="344" customWidth="1"/>
    <col min="12038" max="12288" width="9.109375" style="344"/>
    <col min="12289" max="12289" width="7.88671875" style="344" customWidth="1"/>
    <col min="12290" max="12293" width="15.6640625" style="344" customWidth="1"/>
    <col min="12294" max="12544" width="9.109375" style="344"/>
    <col min="12545" max="12545" width="7.88671875" style="344" customWidth="1"/>
    <col min="12546" max="12549" width="15.6640625" style="344" customWidth="1"/>
    <col min="12550" max="12800" width="9.109375" style="344"/>
    <col min="12801" max="12801" width="7.88671875" style="344" customWidth="1"/>
    <col min="12802" max="12805" width="15.6640625" style="344" customWidth="1"/>
    <col min="12806" max="13056" width="9.109375" style="344"/>
    <col min="13057" max="13057" width="7.88671875" style="344" customWidth="1"/>
    <col min="13058" max="13061" width="15.6640625" style="344" customWidth="1"/>
    <col min="13062" max="13312" width="9.109375" style="344"/>
    <col min="13313" max="13313" width="7.88671875" style="344" customWidth="1"/>
    <col min="13314" max="13317" width="15.6640625" style="344" customWidth="1"/>
    <col min="13318" max="13568" width="9.109375" style="344"/>
    <col min="13569" max="13569" width="7.88671875" style="344" customWidth="1"/>
    <col min="13570" max="13573" width="15.6640625" style="344" customWidth="1"/>
    <col min="13574" max="13824" width="9.109375" style="344"/>
    <col min="13825" max="13825" width="7.88671875" style="344" customWidth="1"/>
    <col min="13826" max="13829" width="15.6640625" style="344" customWidth="1"/>
    <col min="13830" max="14080" width="9.109375" style="344"/>
    <col min="14081" max="14081" width="7.88671875" style="344" customWidth="1"/>
    <col min="14082" max="14085" width="15.6640625" style="344" customWidth="1"/>
    <col min="14086" max="14336" width="9.109375" style="344"/>
    <col min="14337" max="14337" width="7.88671875" style="344" customWidth="1"/>
    <col min="14338" max="14341" width="15.6640625" style="344" customWidth="1"/>
    <col min="14342" max="14592" width="9.109375" style="344"/>
    <col min="14593" max="14593" width="7.88671875" style="344" customWidth="1"/>
    <col min="14594" max="14597" width="15.6640625" style="344" customWidth="1"/>
    <col min="14598" max="14848" width="9.109375" style="344"/>
    <col min="14849" max="14849" width="7.88671875" style="344" customWidth="1"/>
    <col min="14850" max="14853" width="15.6640625" style="344" customWidth="1"/>
    <col min="14854" max="15104" width="9.109375" style="344"/>
    <col min="15105" max="15105" width="7.88671875" style="344" customWidth="1"/>
    <col min="15106" max="15109" width="15.6640625" style="344" customWidth="1"/>
    <col min="15110" max="15360" width="9.109375" style="344"/>
    <col min="15361" max="15361" width="7.88671875" style="344" customWidth="1"/>
    <col min="15362" max="15365" width="15.6640625" style="344" customWidth="1"/>
    <col min="15366" max="15616" width="9.109375" style="344"/>
    <col min="15617" max="15617" width="7.88671875" style="344" customWidth="1"/>
    <col min="15618" max="15621" width="15.6640625" style="344" customWidth="1"/>
    <col min="15622" max="15872" width="9.109375" style="344"/>
    <col min="15873" max="15873" width="7.88671875" style="344" customWidth="1"/>
    <col min="15874" max="15877" width="15.6640625" style="344" customWidth="1"/>
    <col min="15878" max="16128" width="9.109375" style="344"/>
    <col min="16129" max="16129" width="7.88671875" style="344" customWidth="1"/>
    <col min="16130" max="16133" width="15.6640625" style="344" customWidth="1"/>
    <col min="16134" max="16384" width="9.109375" style="344"/>
  </cols>
  <sheetData>
    <row r="1" spans="1:7" ht="16.2" x14ac:dyDescent="0.2">
      <c r="A1" s="683" t="s">
        <v>283</v>
      </c>
      <c r="B1" s="683"/>
      <c r="C1" s="683"/>
      <c r="D1" s="683"/>
      <c r="E1" s="683"/>
      <c r="F1" s="683"/>
      <c r="G1" s="343"/>
    </row>
    <row r="2" spans="1:7" s="345" customFormat="1" ht="11.4" thickBot="1" x14ac:dyDescent="0.2">
      <c r="A2" s="681" t="s">
        <v>75</v>
      </c>
      <c r="B2" s="681"/>
      <c r="C2" s="507"/>
      <c r="D2" s="507"/>
      <c r="E2" s="115" t="s">
        <v>81</v>
      </c>
    </row>
    <row r="3" spans="1:7" s="346" customFormat="1" ht="26.4" x14ac:dyDescent="0.2">
      <c r="A3" s="116" t="s">
        <v>82</v>
      </c>
      <c r="B3" s="117" t="s">
        <v>284</v>
      </c>
      <c r="C3" s="118" t="s">
        <v>83</v>
      </c>
      <c r="D3" s="117" t="s">
        <v>84</v>
      </c>
      <c r="E3" s="117" t="s">
        <v>85</v>
      </c>
    </row>
    <row r="4" spans="1:7" s="346" customFormat="1" x14ac:dyDescent="0.2">
      <c r="A4" s="121" t="s">
        <v>517</v>
      </c>
      <c r="B4" s="119">
        <v>9534</v>
      </c>
      <c r="C4" s="120">
        <v>3021</v>
      </c>
      <c r="D4" s="53">
        <v>745</v>
      </c>
      <c r="E4" s="53">
        <v>264</v>
      </c>
    </row>
    <row r="5" spans="1:7" s="346" customFormat="1" x14ac:dyDescent="0.2">
      <c r="A5" s="122" t="s">
        <v>437</v>
      </c>
      <c r="B5" s="119">
        <v>9635</v>
      </c>
      <c r="C5" s="53">
        <v>3316</v>
      </c>
      <c r="D5" s="53">
        <v>808</v>
      </c>
      <c r="E5" s="53">
        <v>270</v>
      </c>
    </row>
    <row r="6" spans="1:7" s="346" customFormat="1" x14ac:dyDescent="0.2">
      <c r="A6" s="122" t="s">
        <v>518</v>
      </c>
      <c r="B6" s="119">
        <v>9514</v>
      </c>
      <c r="C6" s="53">
        <v>3612</v>
      </c>
      <c r="D6" s="53">
        <v>822</v>
      </c>
      <c r="E6" s="53">
        <v>190</v>
      </c>
    </row>
    <row r="7" spans="1:7" s="347" customFormat="1" x14ac:dyDescent="0.2">
      <c r="A7" s="122" t="s">
        <v>519</v>
      </c>
      <c r="B7" s="53">
        <v>9546</v>
      </c>
      <c r="C7" s="53">
        <v>3923</v>
      </c>
      <c r="D7" s="53">
        <v>938</v>
      </c>
      <c r="E7" s="53">
        <v>114</v>
      </c>
    </row>
    <row r="8" spans="1:7" s="347" customFormat="1" ht="13.8" thickBot="1" x14ac:dyDescent="0.25">
      <c r="A8" s="562" t="s">
        <v>520</v>
      </c>
      <c r="B8" s="57">
        <v>9436</v>
      </c>
      <c r="C8" s="57">
        <v>4145</v>
      </c>
      <c r="D8" s="57">
        <v>1110</v>
      </c>
      <c r="E8" s="57">
        <v>92</v>
      </c>
    </row>
    <row r="9" spans="1:7" x14ac:dyDescent="0.2">
      <c r="A9" s="123"/>
      <c r="B9" s="124"/>
      <c r="C9" s="124"/>
      <c r="D9" s="682" t="s">
        <v>86</v>
      </c>
      <c r="E9" s="682"/>
    </row>
  </sheetData>
  <mergeCells count="3">
    <mergeCell ref="A2:B2"/>
    <mergeCell ref="D9:E9"/>
    <mergeCell ref="A1:F1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40"/>
  <sheetViews>
    <sheetView workbookViewId="0">
      <selection sqref="A1:G1"/>
    </sheetView>
  </sheetViews>
  <sheetFormatPr defaultColWidth="9.109375" defaultRowHeight="12" x14ac:dyDescent="0.15"/>
  <cols>
    <col min="1" max="1" width="22.88671875" style="134" customWidth="1"/>
    <col min="2" max="2" width="5" style="140" customWidth="1"/>
    <col min="3" max="7" width="10" style="134" customWidth="1"/>
    <col min="8" max="16384" width="9.109375" style="134"/>
  </cols>
  <sheetData>
    <row r="1" spans="1:7" ht="16.2" x14ac:dyDescent="0.2">
      <c r="A1" s="592" t="s">
        <v>372</v>
      </c>
      <c r="B1" s="592"/>
      <c r="C1" s="592"/>
      <c r="D1" s="592"/>
      <c r="E1" s="592"/>
      <c r="F1" s="592"/>
      <c r="G1" s="592"/>
    </row>
    <row r="2" spans="1:7" s="15" customFormat="1" ht="13.5" customHeight="1" thickBot="1" x14ac:dyDescent="0.2">
      <c r="A2" s="105" t="s">
        <v>75</v>
      </c>
      <c r="B2" s="2"/>
      <c r="C2" s="2"/>
      <c r="D2" s="2"/>
      <c r="E2" s="106"/>
      <c r="F2" s="106"/>
      <c r="G2" s="2" t="s">
        <v>521</v>
      </c>
    </row>
    <row r="3" spans="1:7" s="271" customFormat="1" ht="15" customHeight="1" x14ac:dyDescent="0.2">
      <c r="A3" s="684" t="s">
        <v>76</v>
      </c>
      <c r="B3" s="613"/>
      <c r="C3" s="497" t="s">
        <v>485</v>
      </c>
      <c r="D3" s="497" t="s">
        <v>438</v>
      </c>
      <c r="E3" s="497" t="s">
        <v>439</v>
      </c>
      <c r="F3" s="497" t="s">
        <v>522</v>
      </c>
      <c r="G3" s="563" t="s">
        <v>489</v>
      </c>
    </row>
    <row r="4" spans="1:7" s="271" customFormat="1" ht="15" customHeight="1" x14ac:dyDescent="0.2">
      <c r="A4" s="107" t="s">
        <v>361</v>
      </c>
      <c r="B4" s="108"/>
      <c r="C4" s="109">
        <f>SUM(C5:C33)</f>
        <v>1489</v>
      </c>
      <c r="D4" s="110">
        <f>SUM(D5:D34)</f>
        <v>1611</v>
      </c>
      <c r="E4" s="110">
        <f>SUM(E5:E34)</f>
        <v>1668</v>
      </c>
      <c r="F4" s="110">
        <f>SUM(F5:F34)</f>
        <v>1770</v>
      </c>
      <c r="G4" s="45">
        <f>SUM(G5:G35)</f>
        <v>1930</v>
      </c>
    </row>
    <row r="5" spans="1:7" s="271" customFormat="1" ht="15" customHeight="1" x14ac:dyDescent="0.2">
      <c r="A5" s="489" t="s">
        <v>77</v>
      </c>
      <c r="B5" s="10"/>
      <c r="C5" s="349">
        <v>68</v>
      </c>
      <c r="D5" s="350">
        <v>68</v>
      </c>
      <c r="E5" s="350">
        <v>57</v>
      </c>
      <c r="F5" s="350">
        <v>50</v>
      </c>
      <c r="G5" s="153">
        <v>63</v>
      </c>
    </row>
    <row r="6" spans="1:7" s="271" customFormat="1" ht="15" customHeight="1" x14ac:dyDescent="0.2">
      <c r="A6" s="489" t="s">
        <v>78</v>
      </c>
      <c r="B6" s="10"/>
      <c r="C6" s="349">
        <v>45</v>
      </c>
      <c r="D6" s="350">
        <v>40</v>
      </c>
      <c r="E6" s="350">
        <v>42</v>
      </c>
      <c r="F6" s="350">
        <v>50</v>
      </c>
      <c r="G6" s="153">
        <v>46</v>
      </c>
    </row>
    <row r="7" spans="1:7" s="271" customFormat="1" ht="15" customHeight="1" x14ac:dyDescent="0.2">
      <c r="A7" s="489" t="s">
        <v>523</v>
      </c>
      <c r="B7" s="10"/>
      <c r="C7" s="349">
        <v>52</v>
      </c>
      <c r="D7" s="350">
        <v>65</v>
      </c>
      <c r="E7" s="350">
        <v>69</v>
      </c>
      <c r="F7" s="350">
        <v>81</v>
      </c>
      <c r="G7" s="153">
        <v>81</v>
      </c>
    </row>
    <row r="8" spans="1:7" s="271" customFormat="1" ht="15" customHeight="1" x14ac:dyDescent="0.2">
      <c r="A8" s="489" t="s">
        <v>524</v>
      </c>
      <c r="B8" s="10"/>
      <c r="C8" s="349">
        <v>70</v>
      </c>
      <c r="D8" s="350">
        <v>70</v>
      </c>
      <c r="E8" s="350">
        <v>69</v>
      </c>
      <c r="F8" s="350">
        <v>70</v>
      </c>
      <c r="G8" s="153">
        <v>70</v>
      </c>
    </row>
    <row r="9" spans="1:7" s="271" customFormat="1" ht="15" customHeight="1" x14ac:dyDescent="0.2">
      <c r="A9" s="489" t="s">
        <v>525</v>
      </c>
      <c r="B9" s="10"/>
      <c r="C9" s="349">
        <v>64</v>
      </c>
      <c r="D9" s="350">
        <v>66</v>
      </c>
      <c r="E9" s="350">
        <v>70</v>
      </c>
      <c r="F9" s="350">
        <v>89</v>
      </c>
      <c r="G9" s="153">
        <v>101</v>
      </c>
    </row>
    <row r="10" spans="1:7" s="271" customFormat="1" ht="15" customHeight="1" x14ac:dyDescent="0.2">
      <c r="A10" s="489" t="s">
        <v>526</v>
      </c>
      <c r="B10" s="10"/>
      <c r="C10" s="349">
        <v>65</v>
      </c>
      <c r="D10" s="350">
        <v>66</v>
      </c>
      <c r="E10" s="350">
        <v>72</v>
      </c>
      <c r="F10" s="350">
        <v>72</v>
      </c>
      <c r="G10" s="153">
        <v>72</v>
      </c>
    </row>
    <row r="11" spans="1:7" s="271" customFormat="1" ht="15" customHeight="1" x14ac:dyDescent="0.2">
      <c r="A11" s="489" t="s">
        <v>527</v>
      </c>
      <c r="B11" s="10"/>
      <c r="C11" s="349">
        <v>70</v>
      </c>
      <c r="D11" s="350">
        <v>72</v>
      </c>
      <c r="E11" s="350">
        <v>75</v>
      </c>
      <c r="F11" s="350">
        <v>75</v>
      </c>
      <c r="G11" s="153">
        <v>70</v>
      </c>
    </row>
    <row r="12" spans="1:7" s="271" customFormat="1" ht="15" customHeight="1" x14ac:dyDescent="0.2">
      <c r="A12" s="489" t="s">
        <v>528</v>
      </c>
      <c r="B12" s="470" t="s">
        <v>285</v>
      </c>
      <c r="C12" s="352" t="s">
        <v>529</v>
      </c>
      <c r="D12" s="354" t="s">
        <v>529</v>
      </c>
      <c r="E12" s="354" t="s">
        <v>529</v>
      </c>
      <c r="F12" s="354" t="s">
        <v>529</v>
      </c>
      <c r="G12" s="153">
        <v>40</v>
      </c>
    </row>
    <row r="13" spans="1:7" s="271" customFormat="1" ht="15" customHeight="1" x14ac:dyDescent="0.2">
      <c r="A13" s="351" t="s">
        <v>530</v>
      </c>
      <c r="B13" s="470" t="s">
        <v>287</v>
      </c>
      <c r="C13" s="349">
        <v>101</v>
      </c>
      <c r="D13" s="350">
        <v>51</v>
      </c>
      <c r="E13" s="350">
        <v>52</v>
      </c>
      <c r="F13" s="350">
        <v>48</v>
      </c>
      <c r="G13" s="153">
        <v>54</v>
      </c>
    </row>
    <row r="14" spans="1:7" s="271" customFormat="1" ht="15" customHeight="1" x14ac:dyDescent="0.2">
      <c r="A14" s="351" t="s">
        <v>531</v>
      </c>
      <c r="B14" s="470" t="s">
        <v>287</v>
      </c>
      <c r="C14" s="352" t="s">
        <v>57</v>
      </c>
      <c r="D14" s="353">
        <v>51</v>
      </c>
      <c r="E14" s="353">
        <v>52</v>
      </c>
      <c r="F14" s="353">
        <v>48</v>
      </c>
      <c r="G14" s="153">
        <v>52</v>
      </c>
    </row>
    <row r="15" spans="1:7" s="271" customFormat="1" ht="15" customHeight="1" x14ac:dyDescent="0.2">
      <c r="A15" s="351" t="s">
        <v>532</v>
      </c>
      <c r="B15" s="470"/>
      <c r="C15" s="349">
        <v>59</v>
      </c>
      <c r="D15" s="350">
        <v>58</v>
      </c>
      <c r="E15" s="350">
        <v>51</v>
      </c>
      <c r="F15" s="350">
        <v>60</v>
      </c>
      <c r="G15" s="153">
        <v>60</v>
      </c>
    </row>
    <row r="16" spans="1:7" s="271" customFormat="1" ht="15" customHeight="1" x14ac:dyDescent="0.2">
      <c r="A16" s="351" t="s">
        <v>533</v>
      </c>
      <c r="B16" s="470"/>
      <c r="C16" s="349">
        <v>60</v>
      </c>
      <c r="D16" s="350">
        <v>46</v>
      </c>
      <c r="E16" s="350">
        <v>52</v>
      </c>
      <c r="F16" s="350">
        <v>59</v>
      </c>
      <c r="G16" s="153">
        <v>60</v>
      </c>
    </row>
    <row r="17" spans="1:7" s="271" customFormat="1" ht="15" customHeight="1" x14ac:dyDescent="0.2">
      <c r="A17" s="351" t="s">
        <v>440</v>
      </c>
      <c r="B17" s="470"/>
      <c r="C17" s="349">
        <v>43</v>
      </c>
      <c r="D17" s="350">
        <v>41</v>
      </c>
      <c r="E17" s="350">
        <v>51</v>
      </c>
      <c r="F17" s="350">
        <v>48</v>
      </c>
      <c r="G17" s="153">
        <v>49</v>
      </c>
    </row>
    <row r="18" spans="1:7" s="271" customFormat="1" ht="15" customHeight="1" x14ac:dyDescent="0.2">
      <c r="A18" s="351" t="s">
        <v>534</v>
      </c>
      <c r="B18" s="470"/>
      <c r="C18" s="349">
        <v>45</v>
      </c>
      <c r="D18" s="350">
        <v>50</v>
      </c>
      <c r="E18" s="350">
        <v>50</v>
      </c>
      <c r="F18" s="350">
        <v>50</v>
      </c>
      <c r="G18" s="153">
        <v>50</v>
      </c>
    </row>
    <row r="19" spans="1:7" s="271" customFormat="1" ht="15" customHeight="1" x14ac:dyDescent="0.2">
      <c r="A19" s="351" t="s">
        <v>79</v>
      </c>
      <c r="B19" s="470"/>
      <c r="C19" s="349">
        <v>51</v>
      </c>
      <c r="D19" s="350">
        <v>50</v>
      </c>
      <c r="E19" s="350">
        <v>55</v>
      </c>
      <c r="F19" s="350">
        <v>59</v>
      </c>
      <c r="G19" s="153">
        <v>60</v>
      </c>
    </row>
    <row r="20" spans="1:7" s="271" customFormat="1" ht="15" customHeight="1" x14ac:dyDescent="0.2">
      <c r="A20" s="351" t="s">
        <v>535</v>
      </c>
      <c r="B20" s="470"/>
      <c r="C20" s="349">
        <v>61</v>
      </c>
      <c r="D20" s="350">
        <v>43</v>
      </c>
      <c r="E20" s="350">
        <v>53</v>
      </c>
      <c r="F20" s="350">
        <v>58</v>
      </c>
      <c r="G20" s="153">
        <v>60</v>
      </c>
    </row>
    <row r="21" spans="1:7" s="271" customFormat="1" ht="15" customHeight="1" x14ac:dyDescent="0.2">
      <c r="A21" s="351" t="s">
        <v>536</v>
      </c>
      <c r="B21" s="470"/>
      <c r="C21" s="352">
        <v>59</v>
      </c>
      <c r="D21" s="354">
        <v>60</v>
      </c>
      <c r="E21" s="354">
        <v>58</v>
      </c>
      <c r="F21" s="354">
        <v>60</v>
      </c>
      <c r="G21" s="153">
        <v>63</v>
      </c>
    </row>
    <row r="22" spans="1:7" s="271" customFormat="1" ht="15" customHeight="1" x14ac:dyDescent="0.2">
      <c r="A22" s="351" t="s">
        <v>286</v>
      </c>
      <c r="B22" s="470" t="s">
        <v>289</v>
      </c>
      <c r="C22" s="352" t="s">
        <v>57</v>
      </c>
      <c r="D22" s="353">
        <v>47</v>
      </c>
      <c r="E22" s="353">
        <v>56</v>
      </c>
      <c r="F22" s="353">
        <v>60</v>
      </c>
      <c r="G22" s="153">
        <v>72</v>
      </c>
    </row>
    <row r="23" spans="1:7" s="271" customFormat="1" ht="15" customHeight="1" x14ac:dyDescent="0.2">
      <c r="A23" s="351" t="s">
        <v>441</v>
      </c>
      <c r="B23" s="470"/>
      <c r="C23" s="349">
        <v>61</v>
      </c>
      <c r="D23" s="350">
        <v>59</v>
      </c>
      <c r="E23" s="350">
        <v>63</v>
      </c>
      <c r="F23" s="350">
        <v>60</v>
      </c>
      <c r="G23" s="153">
        <v>87</v>
      </c>
    </row>
    <row r="24" spans="1:7" s="271" customFormat="1" ht="15" customHeight="1" x14ac:dyDescent="0.2">
      <c r="A24" s="351" t="s">
        <v>537</v>
      </c>
      <c r="B24" s="470"/>
      <c r="C24" s="349">
        <v>61</v>
      </c>
      <c r="D24" s="350">
        <v>60</v>
      </c>
      <c r="E24" s="350">
        <v>57</v>
      </c>
      <c r="F24" s="350">
        <v>60</v>
      </c>
      <c r="G24" s="153">
        <v>60</v>
      </c>
    </row>
    <row r="25" spans="1:7" s="271" customFormat="1" ht="15" customHeight="1" x14ac:dyDescent="0.2">
      <c r="A25" s="351" t="s">
        <v>538</v>
      </c>
      <c r="B25" s="470"/>
      <c r="C25" s="349">
        <v>53</v>
      </c>
      <c r="D25" s="350">
        <v>60</v>
      </c>
      <c r="E25" s="350">
        <v>60</v>
      </c>
      <c r="F25" s="350">
        <v>60</v>
      </c>
      <c r="G25" s="153">
        <v>60</v>
      </c>
    </row>
    <row r="26" spans="1:7" s="271" customFormat="1" ht="15" customHeight="1" x14ac:dyDescent="0.2">
      <c r="A26" s="351" t="s">
        <v>539</v>
      </c>
      <c r="B26" s="470"/>
      <c r="C26" s="349">
        <v>47</v>
      </c>
      <c r="D26" s="350">
        <v>54</v>
      </c>
      <c r="E26" s="350">
        <v>55</v>
      </c>
      <c r="F26" s="350">
        <v>60</v>
      </c>
      <c r="G26" s="153">
        <v>60</v>
      </c>
    </row>
    <row r="27" spans="1:7" s="271" customFormat="1" ht="15" customHeight="1" x14ac:dyDescent="0.2">
      <c r="A27" s="351" t="s">
        <v>540</v>
      </c>
      <c r="B27" s="470"/>
      <c r="C27" s="349">
        <v>45</v>
      </c>
      <c r="D27" s="350">
        <v>49</v>
      </c>
      <c r="E27" s="350">
        <v>49</v>
      </c>
      <c r="F27" s="350">
        <v>50</v>
      </c>
      <c r="G27" s="153">
        <v>50</v>
      </c>
    </row>
    <row r="28" spans="1:7" s="143" customFormat="1" ht="15" customHeight="1" x14ac:dyDescent="0.2">
      <c r="A28" s="351" t="s">
        <v>541</v>
      </c>
      <c r="B28" s="470"/>
      <c r="C28" s="349">
        <v>44</v>
      </c>
      <c r="D28" s="350">
        <v>45</v>
      </c>
      <c r="E28" s="350">
        <v>46</v>
      </c>
      <c r="F28" s="350">
        <v>48</v>
      </c>
      <c r="G28" s="153">
        <v>50</v>
      </c>
    </row>
    <row r="29" spans="1:7" s="143" customFormat="1" ht="15" customHeight="1" x14ac:dyDescent="0.2">
      <c r="A29" s="351" t="s">
        <v>542</v>
      </c>
      <c r="B29" s="470"/>
      <c r="C29" s="349">
        <v>54</v>
      </c>
      <c r="D29" s="350">
        <v>53</v>
      </c>
      <c r="E29" s="350">
        <v>59</v>
      </c>
      <c r="F29" s="350">
        <v>64</v>
      </c>
      <c r="G29" s="153">
        <v>64</v>
      </c>
    </row>
    <row r="30" spans="1:7" ht="15" customHeight="1" x14ac:dyDescent="0.2">
      <c r="A30" s="351" t="s">
        <v>543</v>
      </c>
      <c r="B30" s="470"/>
      <c r="C30" s="352">
        <v>55</v>
      </c>
      <c r="D30" s="354">
        <v>57</v>
      </c>
      <c r="E30" s="354">
        <v>61</v>
      </c>
      <c r="F30" s="354">
        <v>63</v>
      </c>
      <c r="G30" s="153">
        <v>58</v>
      </c>
    </row>
    <row r="31" spans="1:7" ht="15" customHeight="1" x14ac:dyDescent="0.2">
      <c r="A31" s="351" t="s">
        <v>544</v>
      </c>
      <c r="B31" s="470" t="s">
        <v>287</v>
      </c>
      <c r="C31" s="349">
        <v>102</v>
      </c>
      <c r="D31" s="350">
        <v>44</v>
      </c>
      <c r="E31" s="350">
        <v>36</v>
      </c>
      <c r="F31" s="350">
        <v>50</v>
      </c>
      <c r="G31" s="153">
        <v>60</v>
      </c>
    </row>
    <row r="32" spans="1:7" ht="15" customHeight="1" x14ac:dyDescent="0.2">
      <c r="A32" s="351" t="s">
        <v>545</v>
      </c>
      <c r="B32" s="471" t="s">
        <v>287</v>
      </c>
      <c r="C32" s="353" t="s">
        <v>57</v>
      </c>
      <c r="D32" s="353">
        <v>54</v>
      </c>
      <c r="E32" s="353">
        <v>51</v>
      </c>
      <c r="F32" s="353">
        <v>55</v>
      </c>
      <c r="G32" s="153">
        <v>60</v>
      </c>
    </row>
    <row r="33" spans="1:7" ht="15" customHeight="1" x14ac:dyDescent="0.2">
      <c r="A33" s="351" t="s">
        <v>80</v>
      </c>
      <c r="B33" s="471"/>
      <c r="C33" s="355">
        <v>54</v>
      </c>
      <c r="D33" s="355">
        <v>54</v>
      </c>
      <c r="E33" s="355">
        <v>65</v>
      </c>
      <c r="F33" s="355">
        <v>78</v>
      </c>
      <c r="G33" s="356">
        <v>87</v>
      </c>
    </row>
    <row r="34" spans="1:7" s="143" customFormat="1" ht="13.5" customHeight="1" x14ac:dyDescent="0.2">
      <c r="A34" s="351" t="s">
        <v>288</v>
      </c>
      <c r="B34" s="471" t="s">
        <v>546</v>
      </c>
      <c r="C34" s="353" t="s">
        <v>57</v>
      </c>
      <c r="D34" s="353">
        <v>78</v>
      </c>
      <c r="E34" s="353">
        <v>82</v>
      </c>
      <c r="F34" s="353">
        <v>85</v>
      </c>
      <c r="G34" s="356">
        <v>84</v>
      </c>
    </row>
    <row r="35" spans="1:7" s="143" customFormat="1" ht="13.5" customHeight="1" thickBot="1" x14ac:dyDescent="0.25">
      <c r="A35" s="564" t="s">
        <v>547</v>
      </c>
      <c r="B35" s="472" t="s">
        <v>285</v>
      </c>
      <c r="C35" s="565" t="s">
        <v>432</v>
      </c>
      <c r="D35" s="357" t="s">
        <v>529</v>
      </c>
      <c r="E35" s="357" t="s">
        <v>529</v>
      </c>
      <c r="F35" s="357" t="s">
        <v>432</v>
      </c>
      <c r="G35" s="358">
        <v>27</v>
      </c>
    </row>
    <row r="36" spans="1:7" s="143" customFormat="1" ht="13.5" customHeight="1" x14ac:dyDescent="0.2">
      <c r="A36" s="371" t="s">
        <v>548</v>
      </c>
      <c r="B36" s="470"/>
      <c r="C36" s="353"/>
      <c r="D36" s="353"/>
      <c r="E36" s="353"/>
      <c r="F36" s="353"/>
      <c r="G36" s="356"/>
    </row>
    <row r="37" spans="1:7" ht="13.5" customHeight="1" x14ac:dyDescent="0.15">
      <c r="A37" s="1" t="s">
        <v>549</v>
      </c>
      <c r="B37" s="6"/>
      <c r="C37" s="15"/>
      <c r="D37" s="15"/>
      <c r="E37" s="15"/>
      <c r="F37" s="15"/>
      <c r="G37" s="6"/>
    </row>
    <row r="38" spans="1:7" x14ac:dyDescent="0.15">
      <c r="A38" s="1" t="s">
        <v>550</v>
      </c>
      <c r="B38" s="113"/>
      <c r="C38" s="15"/>
      <c r="D38" s="15"/>
      <c r="E38" s="15"/>
      <c r="F38" s="15"/>
      <c r="G38" s="6"/>
    </row>
    <row r="39" spans="1:7" x14ac:dyDescent="0.15">
      <c r="A39" s="1" t="s">
        <v>551</v>
      </c>
      <c r="B39" s="113"/>
      <c r="C39" s="15"/>
      <c r="D39" s="15"/>
      <c r="E39" s="15"/>
      <c r="F39" s="15"/>
      <c r="G39" s="6"/>
    </row>
    <row r="40" spans="1:7" ht="13.2" x14ac:dyDescent="0.2">
      <c r="A40" s="359"/>
      <c r="G40" s="161" t="s">
        <v>290</v>
      </c>
    </row>
  </sheetData>
  <mergeCells count="2">
    <mergeCell ref="A1:G1"/>
    <mergeCell ref="A3:B3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9"/>
  <sheetViews>
    <sheetView workbookViewId="0">
      <selection sqref="A1:F1"/>
    </sheetView>
  </sheetViews>
  <sheetFormatPr defaultColWidth="9.109375" defaultRowHeight="12" x14ac:dyDescent="0.15"/>
  <cols>
    <col min="1" max="1" width="7.6640625" style="134" customWidth="1"/>
    <col min="2" max="4" width="15.6640625" style="134" customWidth="1"/>
    <col min="5" max="16384" width="9.109375" style="134"/>
  </cols>
  <sheetData>
    <row r="1" spans="1:6" ht="16.2" x14ac:dyDescent="0.2">
      <c r="A1" s="683" t="s">
        <v>295</v>
      </c>
      <c r="B1" s="683"/>
      <c r="C1" s="683"/>
      <c r="D1" s="683"/>
      <c r="E1" s="114"/>
      <c r="F1" s="343"/>
    </row>
    <row r="2" spans="1:6" ht="12.6" thickBot="1" x14ac:dyDescent="0.2">
      <c r="A2" s="507" t="s">
        <v>75</v>
      </c>
      <c r="B2" s="507"/>
      <c r="C2" s="507"/>
      <c r="D2" s="115" t="s">
        <v>81</v>
      </c>
      <c r="E2" s="345"/>
      <c r="F2" s="345"/>
    </row>
    <row r="3" spans="1:6" ht="24" x14ac:dyDescent="0.2">
      <c r="A3" s="116" t="s">
        <v>82</v>
      </c>
      <c r="B3" s="118" t="s">
        <v>291</v>
      </c>
      <c r="C3" s="473" t="s">
        <v>292</v>
      </c>
      <c r="D3" s="117" t="s">
        <v>85</v>
      </c>
      <c r="E3" s="346"/>
      <c r="F3" s="346"/>
    </row>
    <row r="4" spans="1:6" ht="13.2" x14ac:dyDescent="0.2">
      <c r="A4" s="121" t="s">
        <v>552</v>
      </c>
      <c r="B4" s="360">
        <v>1260</v>
      </c>
      <c r="C4" s="53">
        <v>1489</v>
      </c>
      <c r="D4" s="53">
        <v>78</v>
      </c>
      <c r="E4" s="346"/>
      <c r="F4" s="346"/>
    </row>
    <row r="5" spans="1:6" ht="13.2" x14ac:dyDescent="0.2">
      <c r="A5" s="122" t="s">
        <v>553</v>
      </c>
      <c r="B5" s="119">
        <v>1664</v>
      </c>
      <c r="C5" s="53">
        <v>1611</v>
      </c>
      <c r="D5" s="53">
        <v>35</v>
      </c>
      <c r="E5" s="346"/>
      <c r="F5" s="346"/>
    </row>
    <row r="6" spans="1:6" ht="13.2" x14ac:dyDescent="0.2">
      <c r="A6" s="122" t="s">
        <v>554</v>
      </c>
      <c r="B6" s="119">
        <v>1664</v>
      </c>
      <c r="C6" s="53">
        <v>1668</v>
      </c>
      <c r="D6" s="53">
        <v>35</v>
      </c>
      <c r="E6" s="346"/>
      <c r="F6" s="346"/>
    </row>
    <row r="7" spans="1:6" ht="13.2" x14ac:dyDescent="0.2">
      <c r="A7" s="122" t="s">
        <v>555</v>
      </c>
      <c r="B7" s="53">
        <v>1664</v>
      </c>
      <c r="C7" s="53">
        <v>1770</v>
      </c>
      <c r="D7" s="53">
        <v>59</v>
      </c>
      <c r="E7" s="347"/>
      <c r="F7" s="347"/>
    </row>
    <row r="8" spans="1:6" ht="13.8" thickBot="1" x14ac:dyDescent="0.25">
      <c r="A8" s="562" t="s">
        <v>520</v>
      </c>
      <c r="B8" s="57">
        <v>1744</v>
      </c>
      <c r="C8" s="57">
        <v>1930</v>
      </c>
      <c r="D8" s="57">
        <v>54</v>
      </c>
      <c r="E8" s="347"/>
      <c r="F8" s="347"/>
    </row>
    <row r="9" spans="1:6" ht="13.2" x14ac:dyDescent="0.15">
      <c r="A9" s="123"/>
      <c r="B9" s="124"/>
      <c r="C9" s="124"/>
      <c r="D9" s="361" t="s">
        <v>290</v>
      </c>
      <c r="E9" s="362"/>
      <c r="F9" s="362"/>
    </row>
  </sheetData>
  <mergeCells count="1">
    <mergeCell ref="A1:D1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10"/>
  <sheetViews>
    <sheetView workbookViewId="0">
      <selection sqref="A1:I1"/>
    </sheetView>
  </sheetViews>
  <sheetFormatPr defaultRowHeight="12" x14ac:dyDescent="0.15"/>
  <cols>
    <col min="1" max="1" width="7.6640625" customWidth="1"/>
    <col min="2" max="2" width="9.6640625" bestFit="1" customWidth="1"/>
    <col min="3" max="3" width="7.6640625" bestFit="1" customWidth="1"/>
    <col min="4" max="4" width="15.6640625" customWidth="1"/>
    <col min="5" max="5" width="9.6640625" customWidth="1"/>
    <col min="6" max="6" width="13.6640625" customWidth="1"/>
    <col min="7" max="7" width="9.6640625" customWidth="1"/>
    <col min="8" max="8" width="7.6640625" bestFit="1" customWidth="1"/>
    <col min="9" max="9" width="13.6640625" customWidth="1"/>
  </cols>
  <sheetData>
    <row r="1" spans="1:9" ht="16.2" x14ac:dyDescent="0.15">
      <c r="A1" s="610" t="s">
        <v>304</v>
      </c>
      <c r="B1" s="610"/>
      <c r="C1" s="610"/>
      <c r="D1" s="610"/>
      <c r="E1" s="610"/>
      <c r="F1" s="610"/>
      <c r="G1" s="610"/>
      <c r="H1" s="610"/>
      <c r="I1" s="610"/>
    </row>
    <row r="2" spans="1:9" ht="12.6" thickBot="1" x14ac:dyDescent="0.2">
      <c r="A2" s="221"/>
      <c r="B2" s="221"/>
      <c r="C2" s="221"/>
      <c r="D2" s="221"/>
      <c r="E2" s="221"/>
      <c r="F2" s="2"/>
      <c r="G2" s="221"/>
      <c r="H2" s="221"/>
      <c r="I2" s="2" t="s">
        <v>296</v>
      </c>
    </row>
    <row r="3" spans="1:9" ht="12.75" customHeight="1" x14ac:dyDescent="0.15">
      <c r="A3" s="613" t="s">
        <v>297</v>
      </c>
      <c r="B3" s="611" t="s">
        <v>298</v>
      </c>
      <c r="C3" s="611"/>
      <c r="D3" s="611"/>
      <c r="E3" s="611" t="s">
        <v>299</v>
      </c>
      <c r="F3" s="611"/>
      <c r="G3" s="685" t="s">
        <v>300</v>
      </c>
      <c r="H3" s="685"/>
      <c r="I3" s="686"/>
    </row>
    <row r="4" spans="1:9" ht="13.2" x14ac:dyDescent="0.15">
      <c r="A4" s="614"/>
      <c r="B4" s="281" t="s">
        <v>301</v>
      </c>
      <c r="C4" s="281" t="s">
        <v>302</v>
      </c>
      <c r="D4" s="281" t="s">
        <v>227</v>
      </c>
      <c r="E4" s="281" t="s">
        <v>301</v>
      </c>
      <c r="F4" s="281" t="s">
        <v>227</v>
      </c>
      <c r="G4" s="281" t="s">
        <v>301</v>
      </c>
      <c r="H4" s="281" t="s">
        <v>302</v>
      </c>
      <c r="I4" s="511" t="s">
        <v>227</v>
      </c>
    </row>
    <row r="5" spans="1:9" ht="13.2" x14ac:dyDescent="0.15">
      <c r="A5" s="566" t="s">
        <v>556</v>
      </c>
      <c r="B5" s="363">
        <v>14374</v>
      </c>
      <c r="C5" s="363">
        <v>22300</v>
      </c>
      <c r="D5" s="363">
        <v>2596335000</v>
      </c>
      <c r="E5" s="363">
        <v>903</v>
      </c>
      <c r="F5" s="363">
        <v>405261110</v>
      </c>
      <c r="G5" s="363">
        <v>1345</v>
      </c>
      <c r="H5" s="363">
        <v>1914</v>
      </c>
      <c r="I5" s="363">
        <v>304015500</v>
      </c>
    </row>
    <row r="6" spans="1:9" ht="13.2" x14ac:dyDescent="0.15">
      <c r="A6" s="514" t="s">
        <v>443</v>
      </c>
      <c r="B6" s="3">
        <v>14686</v>
      </c>
      <c r="C6" s="3">
        <v>22777</v>
      </c>
      <c r="D6" s="3">
        <v>2629880000</v>
      </c>
      <c r="E6" s="3">
        <v>867</v>
      </c>
      <c r="F6" s="3">
        <v>398442470</v>
      </c>
      <c r="G6" s="3">
        <v>1321</v>
      </c>
      <c r="H6" s="3">
        <v>1837</v>
      </c>
      <c r="I6" s="3">
        <v>298819000</v>
      </c>
    </row>
    <row r="7" spans="1:9" ht="13.2" x14ac:dyDescent="0.15">
      <c r="A7" s="514" t="s">
        <v>444</v>
      </c>
      <c r="B7" s="3">
        <v>14734</v>
      </c>
      <c r="C7" s="3">
        <v>22922</v>
      </c>
      <c r="D7" s="3">
        <v>2636535000</v>
      </c>
      <c r="E7" s="3">
        <v>828</v>
      </c>
      <c r="F7" s="3">
        <v>381460100</v>
      </c>
      <c r="G7" s="3">
        <v>1289</v>
      </c>
      <c r="H7" s="3">
        <v>1798</v>
      </c>
      <c r="I7" s="3">
        <v>283541500</v>
      </c>
    </row>
    <row r="8" spans="1:9" ht="13.2" x14ac:dyDescent="0.15">
      <c r="A8" s="514" t="s">
        <v>445</v>
      </c>
      <c r="B8" s="3">
        <v>14830</v>
      </c>
      <c r="C8" s="3">
        <v>23207</v>
      </c>
      <c r="D8" s="3">
        <v>2643720000</v>
      </c>
      <c r="E8" s="3">
        <v>809</v>
      </c>
      <c r="F8" s="3">
        <v>377668440</v>
      </c>
      <c r="G8" s="3">
        <v>1258</v>
      </c>
      <c r="H8" s="3">
        <v>1750</v>
      </c>
      <c r="I8" s="3">
        <v>279118000</v>
      </c>
    </row>
    <row r="9" spans="1:9" ht="13.8" thickBot="1" x14ac:dyDescent="0.2">
      <c r="A9" s="567" t="s">
        <v>557</v>
      </c>
      <c r="B9" s="72">
        <v>14756</v>
      </c>
      <c r="C9" s="72">
        <v>23149</v>
      </c>
      <c r="D9" s="72">
        <v>2630965000</v>
      </c>
      <c r="E9" s="72">
        <v>773</v>
      </c>
      <c r="F9" s="72">
        <v>468243990</v>
      </c>
      <c r="G9" s="474">
        <v>1221</v>
      </c>
      <c r="H9" s="474">
        <v>1689</v>
      </c>
      <c r="I9" s="72">
        <v>271142500</v>
      </c>
    </row>
    <row r="10" spans="1:9" x14ac:dyDescent="0.15">
      <c r="A10" s="7"/>
      <c r="B10" s="7"/>
      <c r="C10" s="7"/>
      <c r="D10" s="7"/>
      <c r="E10" s="7"/>
      <c r="F10" s="10"/>
      <c r="G10" s="7"/>
      <c r="H10" s="7"/>
      <c r="I10" s="10" t="s">
        <v>303</v>
      </c>
    </row>
  </sheetData>
  <mergeCells count="5">
    <mergeCell ref="A1:I1"/>
    <mergeCell ref="A3:A4"/>
    <mergeCell ref="B3:D3"/>
    <mergeCell ref="E3:F3"/>
    <mergeCell ref="G3:I3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P20"/>
  <sheetViews>
    <sheetView workbookViewId="0">
      <selection sqref="A1:I1"/>
    </sheetView>
  </sheetViews>
  <sheetFormatPr defaultRowHeight="12" x14ac:dyDescent="0.15"/>
  <cols>
    <col min="1" max="1" width="7.6640625" customWidth="1"/>
    <col min="2" max="2" width="8.6640625" customWidth="1"/>
    <col min="3" max="3" width="12.6640625" customWidth="1"/>
    <col min="4" max="4" width="8.6640625" customWidth="1"/>
    <col min="5" max="5" width="12.6640625" customWidth="1"/>
    <col min="6" max="6" width="8.6640625" customWidth="1"/>
    <col min="7" max="7" width="12.6640625" customWidth="1"/>
    <col min="8" max="8" width="8.6640625" customWidth="1"/>
    <col min="9" max="9" width="12.6640625" customWidth="1"/>
    <col min="10" max="10" width="9.77734375" customWidth="1"/>
  </cols>
  <sheetData>
    <row r="1" spans="1:16" ht="16.2" x14ac:dyDescent="0.15">
      <c r="A1" s="610" t="s">
        <v>681</v>
      </c>
      <c r="B1" s="610"/>
      <c r="C1" s="610"/>
      <c r="D1" s="610"/>
      <c r="E1" s="610"/>
      <c r="F1" s="610"/>
      <c r="G1" s="610"/>
      <c r="H1" s="610"/>
      <c r="I1" s="610"/>
      <c r="J1" s="568"/>
      <c r="K1" s="568"/>
      <c r="L1" s="568"/>
      <c r="M1" s="568"/>
      <c r="N1" s="568"/>
      <c r="O1" s="568"/>
      <c r="P1" s="568"/>
    </row>
    <row r="2" spans="1:16" ht="12.6" thickBot="1" x14ac:dyDescent="0.2">
      <c r="A2" s="221"/>
      <c r="B2" s="221"/>
      <c r="C2" s="221"/>
      <c r="D2" s="221"/>
      <c r="E2" s="221"/>
      <c r="F2" s="221"/>
      <c r="G2" s="221"/>
      <c r="H2" s="221"/>
      <c r="I2" s="2" t="s">
        <v>305</v>
      </c>
      <c r="J2" s="364"/>
      <c r="K2" s="364"/>
      <c r="L2" s="364"/>
      <c r="M2" s="364"/>
      <c r="N2" s="364"/>
      <c r="O2" s="364"/>
      <c r="P2" s="10"/>
    </row>
    <row r="3" spans="1:16" ht="13.2" customHeight="1" x14ac:dyDescent="0.15">
      <c r="A3" s="613" t="s">
        <v>297</v>
      </c>
      <c r="B3" s="611" t="s">
        <v>306</v>
      </c>
      <c r="C3" s="611"/>
      <c r="D3" s="611"/>
      <c r="E3" s="611"/>
      <c r="F3" s="611"/>
      <c r="G3" s="611"/>
      <c r="H3" s="611"/>
      <c r="I3" s="612"/>
      <c r="J3" s="697"/>
      <c r="K3" s="662"/>
      <c r="L3" s="662"/>
      <c r="M3" s="662"/>
      <c r="N3" s="662"/>
      <c r="O3" s="662"/>
      <c r="P3" s="662"/>
    </row>
    <row r="4" spans="1:16" ht="13.2" x14ac:dyDescent="0.15">
      <c r="A4" s="603"/>
      <c r="B4" s="693" t="s">
        <v>219</v>
      </c>
      <c r="C4" s="689"/>
      <c r="D4" s="694" t="s">
        <v>307</v>
      </c>
      <c r="E4" s="695"/>
      <c r="F4" s="694" t="s">
        <v>308</v>
      </c>
      <c r="G4" s="695"/>
      <c r="H4" s="694" t="s">
        <v>235</v>
      </c>
      <c r="I4" s="696"/>
      <c r="J4" s="697"/>
      <c r="K4" s="692"/>
      <c r="L4" s="692"/>
      <c r="M4" s="662"/>
      <c r="N4" s="662"/>
      <c r="O4" s="662"/>
      <c r="P4" s="662"/>
    </row>
    <row r="5" spans="1:16" ht="13.2" x14ac:dyDescent="0.15">
      <c r="A5" s="614"/>
      <c r="B5" s="280" t="s">
        <v>309</v>
      </c>
      <c r="C5" s="280" t="s">
        <v>227</v>
      </c>
      <c r="D5" s="281" t="s">
        <v>309</v>
      </c>
      <c r="E5" s="281" t="s">
        <v>227</v>
      </c>
      <c r="F5" s="281" t="s">
        <v>309</v>
      </c>
      <c r="G5" s="281" t="s">
        <v>227</v>
      </c>
      <c r="H5" s="281" t="s">
        <v>309</v>
      </c>
      <c r="I5" s="511" t="s">
        <v>227</v>
      </c>
      <c r="J5" s="697"/>
      <c r="K5" s="572"/>
      <c r="L5" s="572"/>
      <c r="M5" s="351"/>
      <c r="N5" s="351"/>
      <c r="O5" s="351"/>
      <c r="P5" s="351"/>
    </row>
    <row r="6" spans="1:16" ht="13.2" x14ac:dyDescent="0.15">
      <c r="A6" s="566" t="s">
        <v>558</v>
      </c>
      <c r="B6" s="365">
        <f t="shared" ref="B6:C8" si="0">D6+F6+H6</f>
        <v>88</v>
      </c>
      <c r="C6" s="365">
        <f t="shared" si="0"/>
        <v>40387</v>
      </c>
      <c r="D6" s="363">
        <v>66</v>
      </c>
      <c r="E6" s="363">
        <v>31211</v>
      </c>
      <c r="F6" s="363">
        <v>19</v>
      </c>
      <c r="G6" s="363">
        <v>7862</v>
      </c>
      <c r="H6" s="363">
        <v>3</v>
      </c>
      <c r="I6" s="363">
        <v>1314</v>
      </c>
      <c r="J6" s="13"/>
      <c r="K6" s="199"/>
      <c r="L6" s="199"/>
      <c r="M6" s="3"/>
      <c r="N6" s="3"/>
      <c r="O6" s="3"/>
      <c r="P6" s="3"/>
    </row>
    <row r="7" spans="1:16" ht="13.2" x14ac:dyDescent="0.2">
      <c r="A7" s="514" t="s">
        <v>443</v>
      </c>
      <c r="B7" s="199">
        <f t="shared" si="0"/>
        <v>81</v>
      </c>
      <c r="C7" s="199">
        <f t="shared" si="0"/>
        <v>39624</v>
      </c>
      <c r="D7" s="3">
        <v>64</v>
      </c>
      <c r="E7" s="3">
        <v>34226</v>
      </c>
      <c r="F7" s="3">
        <v>13</v>
      </c>
      <c r="G7" s="3">
        <v>3775</v>
      </c>
      <c r="H7" s="3">
        <v>4</v>
      </c>
      <c r="I7" s="3">
        <v>1623</v>
      </c>
      <c r="J7" s="13"/>
      <c r="K7" s="199"/>
      <c r="L7" s="199"/>
      <c r="M7" s="3"/>
      <c r="N7" s="3"/>
      <c r="O7" s="353"/>
      <c r="P7" s="353"/>
    </row>
    <row r="8" spans="1:16" ht="13.2" x14ac:dyDescent="0.15">
      <c r="A8" s="514" t="s">
        <v>444</v>
      </c>
      <c r="B8" s="199">
        <f t="shared" si="0"/>
        <v>71</v>
      </c>
      <c r="C8" s="199">
        <f t="shared" si="0"/>
        <v>36890</v>
      </c>
      <c r="D8" s="3">
        <v>54</v>
      </c>
      <c r="E8" s="3">
        <v>31173</v>
      </c>
      <c r="F8" s="3">
        <v>13</v>
      </c>
      <c r="G8" s="3">
        <v>3899</v>
      </c>
      <c r="H8" s="3">
        <v>4</v>
      </c>
      <c r="I8" s="3">
        <v>1818</v>
      </c>
      <c r="J8" s="13"/>
      <c r="K8" s="199"/>
      <c r="L8" s="199"/>
      <c r="M8" s="3"/>
      <c r="N8" s="3"/>
      <c r="O8" s="3"/>
      <c r="P8" s="3"/>
    </row>
    <row r="9" spans="1:16" ht="13.2" x14ac:dyDescent="0.2">
      <c r="A9" s="514" t="s">
        <v>446</v>
      </c>
      <c r="B9" s="199">
        <f>D9+F9</f>
        <v>61</v>
      </c>
      <c r="C9" s="199">
        <f>E9+G9</f>
        <v>39857</v>
      </c>
      <c r="D9" s="3">
        <v>55</v>
      </c>
      <c r="E9" s="3">
        <v>38006</v>
      </c>
      <c r="F9" s="3">
        <v>6</v>
      </c>
      <c r="G9" s="3">
        <v>1851</v>
      </c>
      <c r="H9" s="3" t="s">
        <v>57</v>
      </c>
      <c r="I9" s="3" t="s">
        <v>57</v>
      </c>
      <c r="J9" s="13"/>
      <c r="K9" s="199"/>
      <c r="L9" s="199"/>
      <c r="M9" s="3"/>
      <c r="N9" s="3"/>
      <c r="O9" s="353"/>
      <c r="P9" s="353"/>
    </row>
    <row r="10" spans="1:16" ht="13.8" thickBot="1" x14ac:dyDescent="0.25">
      <c r="A10" s="567" t="s">
        <v>557</v>
      </c>
      <c r="B10" s="203">
        <f>D10+F10</f>
        <v>46</v>
      </c>
      <c r="C10" s="203">
        <f>E10+G10</f>
        <v>33707</v>
      </c>
      <c r="D10" s="72">
        <v>43</v>
      </c>
      <c r="E10" s="72">
        <v>32877</v>
      </c>
      <c r="F10" s="72">
        <v>3</v>
      </c>
      <c r="G10" s="72">
        <v>830</v>
      </c>
      <c r="H10" s="492" t="s">
        <v>57</v>
      </c>
      <c r="I10" s="492" t="s">
        <v>57</v>
      </c>
      <c r="J10" s="13"/>
      <c r="K10" s="573"/>
      <c r="L10" s="573"/>
      <c r="M10" s="353"/>
      <c r="N10" s="353"/>
      <c r="O10" s="353"/>
      <c r="P10" s="353"/>
    </row>
    <row r="11" spans="1:16" ht="13.2" x14ac:dyDescent="0.15">
      <c r="A11" s="613" t="s">
        <v>297</v>
      </c>
      <c r="B11" s="687" t="s">
        <v>310</v>
      </c>
      <c r="C11" s="687"/>
      <c r="D11" s="687"/>
      <c r="E11" s="687"/>
      <c r="F11" s="687"/>
      <c r="G11" s="687"/>
      <c r="H11" s="7"/>
      <c r="I11" s="7"/>
      <c r="J11" s="364"/>
      <c r="K11" s="364"/>
      <c r="L11" s="364"/>
      <c r="M11" s="364"/>
      <c r="N11" s="364"/>
      <c r="O11" s="364"/>
      <c r="P11" s="364"/>
    </row>
    <row r="12" spans="1:16" ht="13.2" x14ac:dyDescent="0.15">
      <c r="A12" s="603"/>
      <c r="B12" s="688" t="s">
        <v>219</v>
      </c>
      <c r="C12" s="689"/>
      <c r="D12" s="690" t="s">
        <v>307</v>
      </c>
      <c r="E12" s="690"/>
      <c r="F12" s="690" t="s">
        <v>235</v>
      </c>
      <c r="G12" s="691"/>
      <c r="J12" s="10"/>
      <c r="K12" s="364"/>
      <c r="L12" s="364"/>
      <c r="M12" s="364"/>
      <c r="N12" s="364"/>
      <c r="O12" s="364"/>
      <c r="P12" s="10"/>
    </row>
    <row r="13" spans="1:16" ht="13.2" x14ac:dyDescent="0.15">
      <c r="A13" s="614"/>
      <c r="B13" s="509" t="s">
        <v>309</v>
      </c>
      <c r="C13" s="280" t="s">
        <v>227</v>
      </c>
      <c r="D13" s="281" t="s">
        <v>309</v>
      </c>
      <c r="E13" s="281" t="s">
        <v>227</v>
      </c>
      <c r="F13" s="281" t="s">
        <v>309</v>
      </c>
      <c r="G13" s="511" t="s">
        <v>227</v>
      </c>
      <c r="H13" s="364"/>
    </row>
    <row r="14" spans="1:16" ht="13.2" x14ac:dyDescent="0.2">
      <c r="A14" s="566" t="s">
        <v>556</v>
      </c>
      <c r="B14" s="199">
        <f>D14</f>
        <v>3</v>
      </c>
      <c r="C14" s="199">
        <f>E14</f>
        <v>1944</v>
      </c>
      <c r="D14" s="3">
        <v>3</v>
      </c>
      <c r="E14" s="3">
        <v>1944</v>
      </c>
      <c r="F14" s="353" t="s">
        <v>57</v>
      </c>
      <c r="G14" s="353" t="s">
        <v>57</v>
      </c>
    </row>
    <row r="15" spans="1:16" ht="13.2" x14ac:dyDescent="0.15">
      <c r="A15" s="514" t="s">
        <v>559</v>
      </c>
      <c r="B15" s="199" t="s">
        <v>57</v>
      </c>
      <c r="C15" s="199" t="s">
        <v>57</v>
      </c>
      <c r="D15" s="3" t="s">
        <v>57</v>
      </c>
      <c r="E15" s="3" t="s">
        <v>57</v>
      </c>
      <c r="F15" s="3" t="s">
        <v>57</v>
      </c>
      <c r="G15" s="3" t="s">
        <v>57</v>
      </c>
    </row>
    <row r="16" spans="1:16" ht="13.2" x14ac:dyDescent="0.15">
      <c r="A16" s="514" t="s">
        <v>560</v>
      </c>
      <c r="B16" s="199" t="s">
        <v>57</v>
      </c>
      <c r="C16" s="199" t="s">
        <v>57</v>
      </c>
      <c r="D16" s="3" t="s">
        <v>57</v>
      </c>
      <c r="E16" s="3" t="s">
        <v>57</v>
      </c>
      <c r="F16" s="3" t="s">
        <v>57</v>
      </c>
      <c r="G16" s="3" t="s">
        <v>57</v>
      </c>
    </row>
    <row r="17" spans="1:9" ht="13.2" x14ac:dyDescent="0.2">
      <c r="A17" s="514" t="s">
        <v>561</v>
      </c>
      <c r="B17" s="199" t="s">
        <v>57</v>
      </c>
      <c r="C17" s="199" t="s">
        <v>57</v>
      </c>
      <c r="D17" s="3" t="s">
        <v>57</v>
      </c>
      <c r="E17" s="3" t="s">
        <v>57</v>
      </c>
      <c r="F17" s="353" t="s">
        <v>57</v>
      </c>
      <c r="G17" s="353" t="s">
        <v>57</v>
      </c>
    </row>
    <row r="18" spans="1:9" ht="13.8" thickBot="1" x14ac:dyDescent="0.2">
      <c r="A18" s="567" t="s">
        <v>557</v>
      </c>
      <c r="B18" s="569" t="s">
        <v>57</v>
      </c>
      <c r="C18" s="569" t="s">
        <v>57</v>
      </c>
      <c r="D18" s="570" t="s">
        <v>57</v>
      </c>
      <c r="E18" s="570" t="s">
        <v>57</v>
      </c>
      <c r="F18" s="570" t="s">
        <v>57</v>
      </c>
      <c r="G18" s="570" t="s">
        <v>57</v>
      </c>
    </row>
    <row r="19" spans="1:9" ht="13.2" x14ac:dyDescent="0.15">
      <c r="A19" s="366" t="s">
        <v>562</v>
      </c>
      <c r="B19" s="199"/>
      <c r="C19" s="199"/>
      <c r="D19" s="3"/>
      <c r="E19" s="3"/>
      <c r="F19" s="3"/>
      <c r="G19" s="3"/>
    </row>
    <row r="20" spans="1:9" x14ac:dyDescent="0.15">
      <c r="B20" s="7"/>
      <c r="C20" s="7"/>
      <c r="D20" s="7"/>
      <c r="G20" s="10"/>
      <c r="I20" s="10" t="s">
        <v>303</v>
      </c>
    </row>
  </sheetData>
  <mergeCells count="17">
    <mergeCell ref="K3:P3"/>
    <mergeCell ref="K4:L4"/>
    <mergeCell ref="M4:N4"/>
    <mergeCell ref="O4:P4"/>
    <mergeCell ref="A1:I1"/>
    <mergeCell ref="A3:A5"/>
    <mergeCell ref="B3:I3"/>
    <mergeCell ref="B4:C4"/>
    <mergeCell ref="D4:E4"/>
    <mergeCell ref="F4:G4"/>
    <mergeCell ref="H4:I4"/>
    <mergeCell ref="J3:J5"/>
    <mergeCell ref="A11:A13"/>
    <mergeCell ref="B11:G11"/>
    <mergeCell ref="B12:C12"/>
    <mergeCell ref="D12:E12"/>
    <mergeCell ref="F12:G12"/>
  </mergeCells>
  <phoneticPr fontId="1"/>
  <pageMargins left="0.70866141732283472" right="0.70866141732283472" top="0.74803149606299213" bottom="0.74803149606299213" header="0.31496062992125984" footer="0.31496062992125984"/>
  <pageSetup paperSize="9" scale="62" fitToHeight="0" orientation="portrait" r:id="rId1"/>
  <headerFooter>
    <oddHeader>&amp;L&amp;A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"/>
  <sheetViews>
    <sheetView workbookViewId="0">
      <selection sqref="A1:F1"/>
    </sheetView>
  </sheetViews>
  <sheetFormatPr defaultRowHeight="12" x14ac:dyDescent="0.15"/>
  <sheetData/>
  <phoneticPr fontId="1"/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12"/>
  <sheetViews>
    <sheetView workbookViewId="0">
      <selection sqref="A1:H1"/>
    </sheetView>
  </sheetViews>
  <sheetFormatPr defaultColWidth="9.109375" defaultRowHeight="12" x14ac:dyDescent="0.15"/>
  <cols>
    <col min="1" max="1" width="7.88671875" style="367" customWidth="1"/>
    <col min="2" max="8" width="10" style="367" customWidth="1"/>
    <col min="9" max="16384" width="9.109375" style="367"/>
  </cols>
  <sheetData>
    <row r="1" spans="1:12" ht="16.2" x14ac:dyDescent="0.2">
      <c r="A1" s="592" t="s">
        <v>311</v>
      </c>
      <c r="B1" s="592"/>
      <c r="C1" s="592"/>
      <c r="D1" s="592"/>
      <c r="E1" s="592"/>
      <c r="F1" s="592"/>
      <c r="G1" s="592"/>
      <c r="H1" s="592"/>
    </row>
    <row r="2" spans="1:12" s="15" customFormat="1" ht="13.5" customHeight="1" thickBot="1" x14ac:dyDescent="0.2">
      <c r="B2" s="2"/>
      <c r="C2" s="2"/>
      <c r="D2" s="2"/>
      <c r="E2" s="2"/>
      <c r="F2" s="2"/>
      <c r="G2" s="2"/>
      <c r="H2" s="2" t="s">
        <v>563</v>
      </c>
    </row>
    <row r="3" spans="1:12" s="271" customFormat="1" ht="15" customHeight="1" x14ac:dyDescent="0.2">
      <c r="A3" s="593" t="s">
        <v>88</v>
      </c>
      <c r="B3" s="698" t="s">
        <v>89</v>
      </c>
      <c r="C3" s="615" t="s">
        <v>90</v>
      </c>
      <c r="D3" s="700"/>
      <c r="E3" s="701" t="s">
        <v>91</v>
      </c>
      <c r="F3" s="700"/>
      <c r="G3" s="701" t="s">
        <v>92</v>
      </c>
      <c r="H3" s="684"/>
      <c r="K3" s="368"/>
    </row>
    <row r="4" spans="1:12" s="271" customFormat="1" ht="15" customHeight="1" x14ac:dyDescent="0.2">
      <c r="A4" s="595"/>
      <c r="B4" s="699"/>
      <c r="C4" s="498" t="s">
        <v>93</v>
      </c>
      <c r="D4" s="497" t="s">
        <v>94</v>
      </c>
      <c r="E4" s="497" t="s">
        <v>93</v>
      </c>
      <c r="F4" s="497" t="s">
        <v>94</v>
      </c>
      <c r="G4" s="497" t="s">
        <v>93</v>
      </c>
      <c r="H4" s="497" t="s">
        <v>94</v>
      </c>
      <c r="K4" s="368"/>
    </row>
    <row r="5" spans="1:12" s="369" customFormat="1" ht="13.5" customHeight="1" x14ac:dyDescent="0.2">
      <c r="A5" s="125"/>
      <c r="B5" s="126" t="s">
        <v>95</v>
      </c>
      <c r="C5" s="6" t="s">
        <v>95</v>
      </c>
      <c r="D5" s="6" t="s">
        <v>96</v>
      </c>
      <c r="E5" s="6" t="s">
        <v>95</v>
      </c>
      <c r="F5" s="6" t="s">
        <v>96</v>
      </c>
      <c r="G5" s="6" t="s">
        <v>95</v>
      </c>
      <c r="H5" s="6" t="s">
        <v>96</v>
      </c>
      <c r="K5" s="368"/>
      <c r="L5" s="271"/>
    </row>
    <row r="6" spans="1:12" s="271" customFormat="1" ht="15" customHeight="1" x14ac:dyDescent="0.2">
      <c r="A6" s="574" t="s">
        <v>552</v>
      </c>
      <c r="B6" s="127">
        <v>182897</v>
      </c>
      <c r="C6" s="128">
        <v>39127</v>
      </c>
      <c r="D6" s="129">
        <f>C6/B6*100</f>
        <v>21.392915138028506</v>
      </c>
      <c r="E6" s="128">
        <v>28057</v>
      </c>
      <c r="F6" s="129">
        <f>E6/B6*100</f>
        <v>15.340328162845754</v>
      </c>
      <c r="G6" s="128">
        <v>19345</v>
      </c>
      <c r="H6" s="129">
        <f>G6/B6*100</f>
        <v>10.576991421401116</v>
      </c>
      <c r="K6" s="455"/>
      <c r="L6" s="367"/>
    </row>
    <row r="7" spans="1:12" s="271" customFormat="1" ht="15" customHeight="1" x14ac:dyDescent="0.2">
      <c r="A7" s="130" t="s">
        <v>320</v>
      </c>
      <c r="B7" s="127">
        <v>185101</v>
      </c>
      <c r="C7" s="128">
        <v>39777</v>
      </c>
      <c r="D7" s="129">
        <f>C7/B7*100</f>
        <v>21.489349058081807</v>
      </c>
      <c r="E7" s="128">
        <v>28493</v>
      </c>
      <c r="F7" s="129">
        <f>E7/B7*100</f>
        <v>15.393217756792238</v>
      </c>
      <c r="G7" s="128">
        <v>20051</v>
      </c>
      <c r="H7" s="129">
        <f>G7/B7*100</f>
        <v>10.832464438333666</v>
      </c>
      <c r="K7" s="455"/>
      <c r="L7" s="367"/>
    </row>
    <row r="8" spans="1:12" s="271" customFormat="1" ht="15" customHeight="1" x14ac:dyDescent="0.2">
      <c r="A8" s="514" t="s">
        <v>452</v>
      </c>
      <c r="B8" s="127">
        <v>186375</v>
      </c>
      <c r="C8" s="128">
        <v>40230</v>
      </c>
      <c r="D8" s="129">
        <f>C8/B8*100</f>
        <v>21.585513078470825</v>
      </c>
      <c r="E8" s="128">
        <v>29617</v>
      </c>
      <c r="F8" s="129">
        <f>E8/B8*100</f>
        <v>15.891079812206574</v>
      </c>
      <c r="G8" s="128">
        <v>20664</v>
      </c>
      <c r="H8" s="129">
        <f>G8/B8*100</f>
        <v>11.087323943661973</v>
      </c>
      <c r="K8" s="455"/>
      <c r="L8" s="367"/>
    </row>
    <row r="9" spans="1:12" s="271" customFormat="1" ht="15" customHeight="1" x14ac:dyDescent="0.2">
      <c r="A9" s="514" t="s">
        <v>555</v>
      </c>
      <c r="B9" s="131">
        <v>187199</v>
      </c>
      <c r="C9" s="128">
        <v>40739</v>
      </c>
      <c r="D9" s="129">
        <f>C9/B9*100</f>
        <v>21.762402576936843</v>
      </c>
      <c r="E9" s="128">
        <v>30814</v>
      </c>
      <c r="F9" s="129">
        <f>E9/B9*100</f>
        <v>16.460558015801364</v>
      </c>
      <c r="G9" s="128">
        <v>21320</v>
      </c>
      <c r="H9" s="129">
        <f>G9/B9*100</f>
        <v>11.388949727295552</v>
      </c>
      <c r="K9" s="455"/>
      <c r="L9" s="367"/>
    </row>
    <row r="10" spans="1:12" s="271" customFormat="1" ht="15" customHeight="1" thickBot="1" x14ac:dyDescent="0.25">
      <c r="A10" s="515" t="s">
        <v>520</v>
      </c>
      <c r="B10" s="370">
        <v>188461</v>
      </c>
      <c r="C10" s="230">
        <v>41131</v>
      </c>
      <c r="D10" s="296">
        <f>C10/B10*100</f>
        <v>21.824674601111106</v>
      </c>
      <c r="E10" s="230">
        <v>31838</v>
      </c>
      <c r="F10" s="296">
        <f>E10/B10*100</f>
        <v>16.893680920721</v>
      </c>
      <c r="G10" s="230">
        <v>21906</v>
      </c>
      <c r="H10" s="296">
        <f>G10/B10*100</f>
        <v>11.623625047091972</v>
      </c>
      <c r="K10" s="455"/>
      <c r="L10" s="367"/>
    </row>
    <row r="11" spans="1:12" x14ac:dyDescent="0.15">
      <c r="A11" s="1"/>
      <c r="B11" s="1"/>
      <c r="C11" s="1"/>
      <c r="D11" s="1"/>
      <c r="E11" s="1"/>
      <c r="F11" s="1"/>
      <c r="G11" s="1"/>
      <c r="H11" s="6" t="s">
        <v>564</v>
      </c>
      <c r="I11" s="371"/>
    </row>
    <row r="12" spans="1:12" x14ac:dyDescent="0.15">
      <c r="A12" s="371"/>
      <c r="B12" s="371"/>
      <c r="C12" s="371"/>
      <c r="D12" s="371"/>
      <c r="E12" s="371"/>
      <c r="F12" s="371"/>
      <c r="G12" s="371"/>
      <c r="H12" s="371"/>
      <c r="I12" s="371"/>
    </row>
  </sheetData>
  <mergeCells count="6">
    <mergeCell ref="A1:H1"/>
    <mergeCell ref="A3:A4"/>
    <mergeCell ref="B3:B4"/>
    <mergeCell ref="C3:D3"/>
    <mergeCell ref="E3:F3"/>
    <mergeCell ref="G3:H3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H12"/>
  <sheetViews>
    <sheetView workbookViewId="0">
      <selection sqref="A1:G1"/>
    </sheetView>
  </sheetViews>
  <sheetFormatPr defaultColWidth="9.109375" defaultRowHeight="12" x14ac:dyDescent="0.15"/>
  <cols>
    <col min="1" max="1" width="7.88671875" style="134" customWidth="1"/>
    <col min="2" max="7" width="11.44140625" style="134" customWidth="1"/>
    <col min="8" max="16384" width="9.109375" style="134"/>
  </cols>
  <sheetData>
    <row r="1" spans="1:8" ht="16.2" x14ac:dyDescent="0.2">
      <c r="A1" s="592" t="s">
        <v>0</v>
      </c>
      <c r="B1" s="592"/>
      <c r="C1" s="592"/>
      <c r="D1" s="592"/>
      <c r="E1" s="592"/>
      <c r="F1" s="592"/>
      <c r="G1" s="592"/>
    </row>
    <row r="2" spans="1:8" s="15" customFormat="1" ht="13.5" customHeight="1" thickBot="1" x14ac:dyDescent="0.2">
      <c r="A2" s="1" t="s">
        <v>1</v>
      </c>
      <c r="B2" s="2"/>
      <c r="C2" s="2"/>
      <c r="D2" s="2"/>
      <c r="E2" s="2"/>
      <c r="F2" s="2"/>
      <c r="G2" s="2" t="s">
        <v>2</v>
      </c>
    </row>
    <row r="3" spans="1:8" s="271" customFormat="1" ht="15.75" customHeight="1" x14ac:dyDescent="0.2">
      <c r="A3" s="501" t="s">
        <v>3</v>
      </c>
      <c r="B3" s="502" t="s">
        <v>4</v>
      </c>
      <c r="C3" s="502" t="s">
        <v>5</v>
      </c>
      <c r="D3" s="502" t="s">
        <v>6</v>
      </c>
      <c r="E3" s="502" t="s">
        <v>7</v>
      </c>
      <c r="F3" s="502" t="s">
        <v>8</v>
      </c>
      <c r="G3" s="502" t="s">
        <v>9</v>
      </c>
      <c r="H3" s="270"/>
    </row>
    <row r="4" spans="1:8" s="271" customFormat="1" ht="15.75" customHeight="1" x14ac:dyDescent="0.2">
      <c r="A4" s="514" t="s">
        <v>455</v>
      </c>
      <c r="B4" s="127">
        <v>2334</v>
      </c>
      <c r="C4" s="131">
        <v>2399</v>
      </c>
      <c r="D4" s="131">
        <v>125</v>
      </c>
      <c r="E4" s="131">
        <v>423</v>
      </c>
      <c r="F4" s="131">
        <v>2595</v>
      </c>
      <c r="G4" s="131">
        <v>66</v>
      </c>
      <c r="H4" s="270"/>
    </row>
    <row r="5" spans="1:8" s="271" customFormat="1" ht="15.75" customHeight="1" x14ac:dyDescent="0.2">
      <c r="A5" s="514" t="s">
        <v>459</v>
      </c>
      <c r="B5" s="272">
        <v>2299</v>
      </c>
      <c r="C5" s="273">
        <v>2370</v>
      </c>
      <c r="D5" s="273">
        <v>102</v>
      </c>
      <c r="E5" s="273">
        <v>456</v>
      </c>
      <c r="F5" s="273">
        <v>2566</v>
      </c>
      <c r="G5" s="273">
        <v>61</v>
      </c>
      <c r="H5" s="270"/>
    </row>
    <row r="6" spans="1:8" s="271" customFormat="1" ht="15.75" customHeight="1" x14ac:dyDescent="0.2">
      <c r="A6" s="514" t="s">
        <v>320</v>
      </c>
      <c r="B6" s="272">
        <v>2301</v>
      </c>
      <c r="C6" s="273">
        <v>2361</v>
      </c>
      <c r="D6" s="273">
        <v>89</v>
      </c>
      <c r="E6" s="273">
        <v>484</v>
      </c>
      <c r="F6" s="273">
        <v>2561</v>
      </c>
      <c r="G6" s="273">
        <v>66</v>
      </c>
      <c r="H6" s="270"/>
    </row>
    <row r="7" spans="1:8" s="271" customFormat="1" ht="15.75" customHeight="1" x14ac:dyDescent="0.2">
      <c r="A7" s="514" t="s">
        <v>452</v>
      </c>
      <c r="B7" s="272">
        <v>2249</v>
      </c>
      <c r="C7" s="273">
        <v>2327</v>
      </c>
      <c r="D7" s="273">
        <v>89</v>
      </c>
      <c r="E7" s="273">
        <v>498</v>
      </c>
      <c r="F7" s="273">
        <v>2531</v>
      </c>
      <c r="G7" s="546">
        <v>61</v>
      </c>
      <c r="H7" s="270"/>
    </row>
    <row r="8" spans="1:8" s="271" customFormat="1" ht="15.75" customHeight="1" thickBot="1" x14ac:dyDescent="0.25">
      <c r="A8" s="515" t="s">
        <v>460</v>
      </c>
      <c r="B8" s="457">
        <v>2177</v>
      </c>
      <c r="C8" s="458">
        <v>2279</v>
      </c>
      <c r="D8" s="458">
        <v>82</v>
      </c>
      <c r="E8" s="458">
        <v>510</v>
      </c>
      <c r="F8" s="458">
        <v>2432</v>
      </c>
      <c r="G8" s="458">
        <v>40</v>
      </c>
      <c r="H8" s="270"/>
    </row>
    <row r="9" spans="1:8" s="274" customFormat="1" ht="13.5" customHeight="1" x14ac:dyDescent="0.15">
      <c r="A9" s="5" t="s">
        <v>461</v>
      </c>
      <c r="B9" s="5"/>
      <c r="C9" s="5"/>
      <c r="D9" s="5"/>
      <c r="E9" s="5"/>
      <c r="F9" s="5"/>
      <c r="G9" s="6"/>
    </row>
    <row r="10" spans="1:8" x14ac:dyDescent="0.15">
      <c r="A10" s="7"/>
      <c r="B10" s="7"/>
      <c r="C10" s="7"/>
      <c r="D10" s="7"/>
      <c r="E10" s="7"/>
      <c r="F10" s="7"/>
      <c r="G10" s="6" t="s">
        <v>10</v>
      </c>
    </row>
    <row r="12" spans="1:8" x14ac:dyDescent="0.15">
      <c r="H12" s="134" t="s">
        <v>209</v>
      </c>
    </row>
  </sheetData>
  <mergeCells count="1">
    <mergeCell ref="A1:G1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1"/>
  <sheetViews>
    <sheetView workbookViewId="0">
      <selection sqref="A1:G1"/>
    </sheetView>
  </sheetViews>
  <sheetFormatPr defaultRowHeight="12" x14ac:dyDescent="0.15"/>
  <cols>
    <col min="1" max="1" width="3.5546875" style="134" customWidth="1"/>
    <col min="2" max="2" width="10" style="134" customWidth="1"/>
    <col min="3" max="7" width="12.109375" style="134" customWidth="1"/>
    <col min="8" max="256" width="9.109375" style="134"/>
    <col min="257" max="257" width="3.5546875" style="134" customWidth="1"/>
    <col min="258" max="258" width="9.6640625" style="134" bestFit="1" customWidth="1"/>
    <col min="259" max="263" width="11.6640625" style="134" customWidth="1"/>
    <col min="264" max="512" width="9.109375" style="134"/>
    <col min="513" max="513" width="3.5546875" style="134" customWidth="1"/>
    <col min="514" max="514" width="9.6640625" style="134" bestFit="1" customWidth="1"/>
    <col min="515" max="519" width="11.6640625" style="134" customWidth="1"/>
    <col min="520" max="768" width="9.109375" style="134"/>
    <col min="769" max="769" width="3.5546875" style="134" customWidth="1"/>
    <col min="770" max="770" width="9.6640625" style="134" bestFit="1" customWidth="1"/>
    <col min="771" max="775" width="11.6640625" style="134" customWidth="1"/>
    <col min="776" max="1024" width="9.109375" style="134"/>
    <col min="1025" max="1025" width="3.5546875" style="134" customWidth="1"/>
    <col min="1026" max="1026" width="9.6640625" style="134" bestFit="1" customWidth="1"/>
    <col min="1027" max="1031" width="11.6640625" style="134" customWidth="1"/>
    <col min="1032" max="1280" width="9.109375" style="134"/>
    <col min="1281" max="1281" width="3.5546875" style="134" customWidth="1"/>
    <col min="1282" max="1282" width="9.6640625" style="134" bestFit="1" customWidth="1"/>
    <col min="1283" max="1287" width="11.6640625" style="134" customWidth="1"/>
    <col min="1288" max="1536" width="9.109375" style="134"/>
    <col min="1537" max="1537" width="3.5546875" style="134" customWidth="1"/>
    <col min="1538" max="1538" width="9.6640625" style="134" bestFit="1" customWidth="1"/>
    <col min="1539" max="1543" width="11.6640625" style="134" customWidth="1"/>
    <col min="1544" max="1792" width="9.109375" style="134"/>
    <col min="1793" max="1793" width="3.5546875" style="134" customWidth="1"/>
    <col min="1794" max="1794" width="9.6640625" style="134" bestFit="1" customWidth="1"/>
    <col min="1795" max="1799" width="11.6640625" style="134" customWidth="1"/>
    <col min="1800" max="2048" width="9.109375" style="134"/>
    <col min="2049" max="2049" width="3.5546875" style="134" customWidth="1"/>
    <col min="2050" max="2050" width="9.6640625" style="134" bestFit="1" customWidth="1"/>
    <col min="2051" max="2055" width="11.6640625" style="134" customWidth="1"/>
    <col min="2056" max="2304" width="9.109375" style="134"/>
    <col min="2305" max="2305" width="3.5546875" style="134" customWidth="1"/>
    <col min="2306" max="2306" width="9.6640625" style="134" bestFit="1" customWidth="1"/>
    <col min="2307" max="2311" width="11.6640625" style="134" customWidth="1"/>
    <col min="2312" max="2560" width="9.109375" style="134"/>
    <col min="2561" max="2561" width="3.5546875" style="134" customWidth="1"/>
    <col min="2562" max="2562" width="9.6640625" style="134" bestFit="1" customWidth="1"/>
    <col min="2563" max="2567" width="11.6640625" style="134" customWidth="1"/>
    <col min="2568" max="2816" width="9.109375" style="134"/>
    <col min="2817" max="2817" width="3.5546875" style="134" customWidth="1"/>
    <col min="2818" max="2818" width="9.6640625" style="134" bestFit="1" customWidth="1"/>
    <col min="2819" max="2823" width="11.6640625" style="134" customWidth="1"/>
    <col min="2824" max="3072" width="9.109375" style="134"/>
    <col min="3073" max="3073" width="3.5546875" style="134" customWidth="1"/>
    <col min="3074" max="3074" width="9.6640625" style="134" bestFit="1" customWidth="1"/>
    <col min="3075" max="3079" width="11.6640625" style="134" customWidth="1"/>
    <col min="3080" max="3328" width="9.109375" style="134"/>
    <col min="3329" max="3329" width="3.5546875" style="134" customWidth="1"/>
    <col min="3330" max="3330" width="9.6640625" style="134" bestFit="1" customWidth="1"/>
    <col min="3331" max="3335" width="11.6640625" style="134" customWidth="1"/>
    <col min="3336" max="3584" width="9.109375" style="134"/>
    <col min="3585" max="3585" width="3.5546875" style="134" customWidth="1"/>
    <col min="3586" max="3586" width="9.6640625" style="134" bestFit="1" customWidth="1"/>
    <col min="3587" max="3591" width="11.6640625" style="134" customWidth="1"/>
    <col min="3592" max="3840" width="9.109375" style="134"/>
    <col min="3841" max="3841" width="3.5546875" style="134" customWidth="1"/>
    <col min="3842" max="3842" width="9.6640625" style="134" bestFit="1" customWidth="1"/>
    <col min="3843" max="3847" width="11.6640625" style="134" customWidth="1"/>
    <col min="3848" max="4096" width="9.109375" style="134"/>
    <col min="4097" max="4097" width="3.5546875" style="134" customWidth="1"/>
    <col min="4098" max="4098" width="9.6640625" style="134" bestFit="1" customWidth="1"/>
    <col min="4099" max="4103" width="11.6640625" style="134" customWidth="1"/>
    <col min="4104" max="4352" width="9.109375" style="134"/>
    <col min="4353" max="4353" width="3.5546875" style="134" customWidth="1"/>
    <col min="4354" max="4354" width="9.6640625" style="134" bestFit="1" customWidth="1"/>
    <col min="4355" max="4359" width="11.6640625" style="134" customWidth="1"/>
    <col min="4360" max="4608" width="9.109375" style="134"/>
    <col min="4609" max="4609" width="3.5546875" style="134" customWidth="1"/>
    <col min="4610" max="4610" width="9.6640625" style="134" bestFit="1" customWidth="1"/>
    <col min="4611" max="4615" width="11.6640625" style="134" customWidth="1"/>
    <col min="4616" max="4864" width="9.109375" style="134"/>
    <col min="4865" max="4865" width="3.5546875" style="134" customWidth="1"/>
    <col min="4866" max="4866" width="9.6640625" style="134" bestFit="1" customWidth="1"/>
    <col min="4867" max="4871" width="11.6640625" style="134" customWidth="1"/>
    <col min="4872" max="5120" width="9.109375" style="134"/>
    <col min="5121" max="5121" width="3.5546875" style="134" customWidth="1"/>
    <col min="5122" max="5122" width="9.6640625" style="134" bestFit="1" customWidth="1"/>
    <col min="5123" max="5127" width="11.6640625" style="134" customWidth="1"/>
    <col min="5128" max="5376" width="9.109375" style="134"/>
    <col min="5377" max="5377" width="3.5546875" style="134" customWidth="1"/>
    <col min="5378" max="5378" width="9.6640625" style="134" bestFit="1" customWidth="1"/>
    <col min="5379" max="5383" width="11.6640625" style="134" customWidth="1"/>
    <col min="5384" max="5632" width="9.109375" style="134"/>
    <col min="5633" max="5633" width="3.5546875" style="134" customWidth="1"/>
    <col min="5634" max="5634" width="9.6640625" style="134" bestFit="1" customWidth="1"/>
    <col min="5635" max="5639" width="11.6640625" style="134" customWidth="1"/>
    <col min="5640" max="5888" width="9.109375" style="134"/>
    <col min="5889" max="5889" width="3.5546875" style="134" customWidth="1"/>
    <col min="5890" max="5890" width="9.6640625" style="134" bestFit="1" customWidth="1"/>
    <col min="5891" max="5895" width="11.6640625" style="134" customWidth="1"/>
    <col min="5896" max="6144" width="9.109375" style="134"/>
    <col min="6145" max="6145" width="3.5546875" style="134" customWidth="1"/>
    <col min="6146" max="6146" width="9.6640625" style="134" bestFit="1" customWidth="1"/>
    <col min="6147" max="6151" width="11.6640625" style="134" customWidth="1"/>
    <col min="6152" max="6400" width="9.109375" style="134"/>
    <col min="6401" max="6401" width="3.5546875" style="134" customWidth="1"/>
    <col min="6402" max="6402" width="9.6640625" style="134" bestFit="1" customWidth="1"/>
    <col min="6403" max="6407" width="11.6640625" style="134" customWidth="1"/>
    <col min="6408" max="6656" width="9.109375" style="134"/>
    <col min="6657" max="6657" width="3.5546875" style="134" customWidth="1"/>
    <col min="6658" max="6658" width="9.6640625" style="134" bestFit="1" customWidth="1"/>
    <col min="6659" max="6663" width="11.6640625" style="134" customWidth="1"/>
    <col min="6664" max="6912" width="9.109375" style="134"/>
    <col min="6913" max="6913" width="3.5546875" style="134" customWidth="1"/>
    <col min="6914" max="6914" width="9.6640625" style="134" bestFit="1" customWidth="1"/>
    <col min="6915" max="6919" width="11.6640625" style="134" customWidth="1"/>
    <col min="6920" max="7168" width="9.109375" style="134"/>
    <col min="7169" max="7169" width="3.5546875" style="134" customWidth="1"/>
    <col min="7170" max="7170" width="9.6640625" style="134" bestFit="1" customWidth="1"/>
    <col min="7171" max="7175" width="11.6640625" style="134" customWidth="1"/>
    <col min="7176" max="7424" width="9.109375" style="134"/>
    <col min="7425" max="7425" width="3.5546875" style="134" customWidth="1"/>
    <col min="7426" max="7426" width="9.6640625" style="134" bestFit="1" customWidth="1"/>
    <col min="7427" max="7431" width="11.6640625" style="134" customWidth="1"/>
    <col min="7432" max="7680" width="9.109375" style="134"/>
    <col min="7681" max="7681" width="3.5546875" style="134" customWidth="1"/>
    <col min="7682" max="7682" width="9.6640625" style="134" bestFit="1" customWidth="1"/>
    <col min="7683" max="7687" width="11.6640625" style="134" customWidth="1"/>
    <col min="7688" max="7936" width="9.109375" style="134"/>
    <col min="7937" max="7937" width="3.5546875" style="134" customWidth="1"/>
    <col min="7938" max="7938" width="9.6640625" style="134" bestFit="1" customWidth="1"/>
    <col min="7939" max="7943" width="11.6640625" style="134" customWidth="1"/>
    <col min="7944" max="8192" width="9.109375" style="134"/>
    <col min="8193" max="8193" width="3.5546875" style="134" customWidth="1"/>
    <col min="8194" max="8194" width="9.6640625" style="134" bestFit="1" customWidth="1"/>
    <col min="8195" max="8199" width="11.6640625" style="134" customWidth="1"/>
    <col min="8200" max="8448" width="9.109375" style="134"/>
    <col min="8449" max="8449" width="3.5546875" style="134" customWidth="1"/>
    <col min="8450" max="8450" width="9.6640625" style="134" bestFit="1" customWidth="1"/>
    <col min="8451" max="8455" width="11.6640625" style="134" customWidth="1"/>
    <col min="8456" max="8704" width="9.109375" style="134"/>
    <col min="8705" max="8705" width="3.5546875" style="134" customWidth="1"/>
    <col min="8706" max="8706" width="9.6640625" style="134" bestFit="1" customWidth="1"/>
    <col min="8707" max="8711" width="11.6640625" style="134" customWidth="1"/>
    <col min="8712" max="8960" width="9.109375" style="134"/>
    <col min="8961" max="8961" width="3.5546875" style="134" customWidth="1"/>
    <col min="8962" max="8962" width="9.6640625" style="134" bestFit="1" customWidth="1"/>
    <col min="8963" max="8967" width="11.6640625" style="134" customWidth="1"/>
    <col min="8968" max="9216" width="9.109375" style="134"/>
    <col min="9217" max="9217" width="3.5546875" style="134" customWidth="1"/>
    <col min="9218" max="9218" width="9.6640625" style="134" bestFit="1" customWidth="1"/>
    <col min="9219" max="9223" width="11.6640625" style="134" customWidth="1"/>
    <col min="9224" max="9472" width="9.109375" style="134"/>
    <col min="9473" max="9473" width="3.5546875" style="134" customWidth="1"/>
    <col min="9474" max="9474" width="9.6640625" style="134" bestFit="1" customWidth="1"/>
    <col min="9475" max="9479" width="11.6640625" style="134" customWidth="1"/>
    <col min="9480" max="9728" width="9.109375" style="134"/>
    <col min="9729" max="9729" width="3.5546875" style="134" customWidth="1"/>
    <col min="9730" max="9730" width="9.6640625" style="134" bestFit="1" customWidth="1"/>
    <col min="9731" max="9735" width="11.6640625" style="134" customWidth="1"/>
    <col min="9736" max="9984" width="9.109375" style="134"/>
    <col min="9985" max="9985" width="3.5546875" style="134" customWidth="1"/>
    <col min="9986" max="9986" width="9.6640625" style="134" bestFit="1" customWidth="1"/>
    <col min="9987" max="9991" width="11.6640625" style="134" customWidth="1"/>
    <col min="9992" max="10240" width="9.109375" style="134"/>
    <col min="10241" max="10241" width="3.5546875" style="134" customWidth="1"/>
    <col min="10242" max="10242" width="9.6640625" style="134" bestFit="1" customWidth="1"/>
    <col min="10243" max="10247" width="11.6640625" style="134" customWidth="1"/>
    <col min="10248" max="10496" width="9.109375" style="134"/>
    <col min="10497" max="10497" width="3.5546875" style="134" customWidth="1"/>
    <col min="10498" max="10498" width="9.6640625" style="134" bestFit="1" customWidth="1"/>
    <col min="10499" max="10503" width="11.6640625" style="134" customWidth="1"/>
    <col min="10504" max="10752" width="9.109375" style="134"/>
    <col min="10753" max="10753" width="3.5546875" style="134" customWidth="1"/>
    <col min="10754" max="10754" width="9.6640625" style="134" bestFit="1" customWidth="1"/>
    <col min="10755" max="10759" width="11.6640625" style="134" customWidth="1"/>
    <col min="10760" max="11008" width="9.109375" style="134"/>
    <col min="11009" max="11009" width="3.5546875" style="134" customWidth="1"/>
    <col min="11010" max="11010" width="9.6640625" style="134" bestFit="1" customWidth="1"/>
    <col min="11011" max="11015" width="11.6640625" style="134" customWidth="1"/>
    <col min="11016" max="11264" width="9.109375" style="134"/>
    <col min="11265" max="11265" width="3.5546875" style="134" customWidth="1"/>
    <col min="11266" max="11266" width="9.6640625" style="134" bestFit="1" customWidth="1"/>
    <col min="11267" max="11271" width="11.6640625" style="134" customWidth="1"/>
    <col min="11272" max="11520" width="9.109375" style="134"/>
    <col min="11521" max="11521" width="3.5546875" style="134" customWidth="1"/>
    <col min="11522" max="11522" width="9.6640625" style="134" bestFit="1" customWidth="1"/>
    <col min="11523" max="11527" width="11.6640625" style="134" customWidth="1"/>
    <col min="11528" max="11776" width="9.109375" style="134"/>
    <col min="11777" max="11777" width="3.5546875" style="134" customWidth="1"/>
    <col min="11778" max="11778" width="9.6640625" style="134" bestFit="1" customWidth="1"/>
    <col min="11779" max="11783" width="11.6640625" style="134" customWidth="1"/>
    <col min="11784" max="12032" width="9.109375" style="134"/>
    <col min="12033" max="12033" width="3.5546875" style="134" customWidth="1"/>
    <col min="12034" max="12034" width="9.6640625" style="134" bestFit="1" customWidth="1"/>
    <col min="12035" max="12039" width="11.6640625" style="134" customWidth="1"/>
    <col min="12040" max="12288" width="9.109375" style="134"/>
    <col min="12289" max="12289" width="3.5546875" style="134" customWidth="1"/>
    <col min="12290" max="12290" width="9.6640625" style="134" bestFit="1" customWidth="1"/>
    <col min="12291" max="12295" width="11.6640625" style="134" customWidth="1"/>
    <col min="12296" max="12544" width="9.109375" style="134"/>
    <col min="12545" max="12545" width="3.5546875" style="134" customWidth="1"/>
    <col min="12546" max="12546" width="9.6640625" style="134" bestFit="1" customWidth="1"/>
    <col min="12547" max="12551" width="11.6640625" style="134" customWidth="1"/>
    <col min="12552" max="12800" width="9.109375" style="134"/>
    <col min="12801" max="12801" width="3.5546875" style="134" customWidth="1"/>
    <col min="12802" max="12802" width="9.6640625" style="134" bestFit="1" customWidth="1"/>
    <col min="12803" max="12807" width="11.6640625" style="134" customWidth="1"/>
    <col min="12808" max="13056" width="9.109375" style="134"/>
    <col min="13057" max="13057" width="3.5546875" style="134" customWidth="1"/>
    <col min="13058" max="13058" width="9.6640625" style="134" bestFit="1" customWidth="1"/>
    <col min="13059" max="13063" width="11.6640625" style="134" customWidth="1"/>
    <col min="13064" max="13312" width="9.109375" style="134"/>
    <col min="13313" max="13313" width="3.5546875" style="134" customWidth="1"/>
    <col min="13314" max="13314" width="9.6640625" style="134" bestFit="1" customWidth="1"/>
    <col min="13315" max="13319" width="11.6640625" style="134" customWidth="1"/>
    <col min="13320" max="13568" width="9.109375" style="134"/>
    <col min="13569" max="13569" width="3.5546875" style="134" customWidth="1"/>
    <col min="13570" max="13570" width="9.6640625" style="134" bestFit="1" customWidth="1"/>
    <col min="13571" max="13575" width="11.6640625" style="134" customWidth="1"/>
    <col min="13576" max="13824" width="9.109375" style="134"/>
    <col min="13825" max="13825" width="3.5546875" style="134" customWidth="1"/>
    <col min="13826" max="13826" width="9.6640625" style="134" bestFit="1" customWidth="1"/>
    <col min="13827" max="13831" width="11.6640625" style="134" customWidth="1"/>
    <col min="13832" max="14080" width="9.109375" style="134"/>
    <col min="14081" max="14081" width="3.5546875" style="134" customWidth="1"/>
    <col min="14082" max="14082" width="9.6640625" style="134" bestFit="1" customWidth="1"/>
    <col min="14083" max="14087" width="11.6640625" style="134" customWidth="1"/>
    <col min="14088" max="14336" width="9.109375" style="134"/>
    <col min="14337" max="14337" width="3.5546875" style="134" customWidth="1"/>
    <col min="14338" max="14338" width="9.6640625" style="134" bestFit="1" customWidth="1"/>
    <col min="14339" max="14343" width="11.6640625" style="134" customWidth="1"/>
    <col min="14344" max="14592" width="9.109375" style="134"/>
    <col min="14593" max="14593" width="3.5546875" style="134" customWidth="1"/>
    <col min="14594" max="14594" width="9.6640625" style="134" bestFit="1" customWidth="1"/>
    <col min="14595" max="14599" width="11.6640625" style="134" customWidth="1"/>
    <col min="14600" max="14848" width="9.109375" style="134"/>
    <col min="14849" max="14849" width="3.5546875" style="134" customWidth="1"/>
    <col min="14850" max="14850" width="9.6640625" style="134" bestFit="1" customWidth="1"/>
    <col min="14851" max="14855" width="11.6640625" style="134" customWidth="1"/>
    <col min="14856" max="15104" width="9.109375" style="134"/>
    <col min="15105" max="15105" width="3.5546875" style="134" customWidth="1"/>
    <col min="15106" max="15106" width="9.6640625" style="134" bestFit="1" customWidth="1"/>
    <col min="15107" max="15111" width="11.6640625" style="134" customWidth="1"/>
    <col min="15112" max="15360" width="9.109375" style="134"/>
    <col min="15361" max="15361" width="3.5546875" style="134" customWidth="1"/>
    <col min="15362" max="15362" width="9.6640625" style="134" bestFit="1" customWidth="1"/>
    <col min="15363" max="15367" width="11.6640625" style="134" customWidth="1"/>
    <col min="15368" max="15616" width="9.109375" style="134"/>
    <col min="15617" max="15617" width="3.5546875" style="134" customWidth="1"/>
    <col min="15618" max="15618" width="9.6640625" style="134" bestFit="1" customWidth="1"/>
    <col min="15619" max="15623" width="11.6640625" style="134" customWidth="1"/>
    <col min="15624" max="15872" width="9.109375" style="134"/>
    <col min="15873" max="15873" width="3.5546875" style="134" customWidth="1"/>
    <col min="15874" max="15874" width="9.6640625" style="134" bestFit="1" customWidth="1"/>
    <col min="15875" max="15879" width="11.6640625" style="134" customWidth="1"/>
    <col min="15880" max="16128" width="9.109375" style="134"/>
    <col min="16129" max="16129" width="3.5546875" style="134" customWidth="1"/>
    <col min="16130" max="16130" width="9.6640625" style="134" bestFit="1" customWidth="1"/>
    <col min="16131" max="16135" width="11.6640625" style="134" customWidth="1"/>
    <col min="16136" max="16384" width="9.109375" style="134"/>
  </cols>
  <sheetData>
    <row r="1" spans="1:7" ht="16.2" x14ac:dyDescent="0.2">
      <c r="A1" s="592" t="s">
        <v>374</v>
      </c>
      <c r="B1" s="592"/>
      <c r="C1" s="592"/>
      <c r="D1" s="592"/>
      <c r="E1" s="592"/>
      <c r="F1" s="592"/>
      <c r="G1" s="592"/>
    </row>
    <row r="2" spans="1:7" ht="12.6" thickBot="1" x14ac:dyDescent="0.2">
      <c r="A2" s="133"/>
      <c r="G2" s="6" t="s">
        <v>75</v>
      </c>
    </row>
    <row r="3" spans="1:7" s="271" customFormat="1" ht="13.2" x14ac:dyDescent="0.2">
      <c r="A3" s="684" t="s">
        <v>447</v>
      </c>
      <c r="B3" s="613"/>
      <c r="C3" s="575" t="s">
        <v>565</v>
      </c>
      <c r="D3" s="136" t="s">
        <v>448</v>
      </c>
      <c r="E3" s="136" t="s">
        <v>449</v>
      </c>
      <c r="F3" s="508" t="s">
        <v>398</v>
      </c>
      <c r="G3" s="500" t="s">
        <v>566</v>
      </c>
    </row>
    <row r="4" spans="1:7" s="271" customFormat="1" ht="13.2" x14ac:dyDescent="0.2">
      <c r="A4" s="702" t="s">
        <v>97</v>
      </c>
      <c r="B4" s="614"/>
      <c r="C4" s="131">
        <v>11045</v>
      </c>
      <c r="D4" s="131">
        <v>11211</v>
      </c>
      <c r="E4" s="131">
        <v>1150</v>
      </c>
      <c r="F4" s="131">
        <v>1428</v>
      </c>
      <c r="G4" s="131">
        <v>1671</v>
      </c>
    </row>
    <row r="5" spans="1:7" s="271" customFormat="1" ht="12.75" customHeight="1" x14ac:dyDescent="0.2">
      <c r="A5" s="703" t="s">
        <v>98</v>
      </c>
      <c r="B5" s="137" t="s">
        <v>99</v>
      </c>
      <c r="C5" s="131">
        <v>27498</v>
      </c>
      <c r="D5" s="131">
        <v>25415</v>
      </c>
      <c r="E5" s="131">
        <v>17622</v>
      </c>
      <c r="F5" s="131">
        <v>16800</v>
      </c>
      <c r="G5" s="131">
        <v>14525</v>
      </c>
    </row>
    <row r="6" spans="1:7" s="271" customFormat="1" ht="13.2" x14ac:dyDescent="0.2">
      <c r="A6" s="704"/>
      <c r="B6" s="499" t="s">
        <v>100</v>
      </c>
      <c r="C6" s="131">
        <v>18839</v>
      </c>
      <c r="D6" s="131">
        <v>17840</v>
      </c>
      <c r="E6" s="131">
        <v>17906</v>
      </c>
      <c r="F6" s="131">
        <v>19963</v>
      </c>
      <c r="G6" s="131">
        <v>18870</v>
      </c>
    </row>
    <row r="7" spans="1:7" s="271" customFormat="1" ht="13.2" x14ac:dyDescent="0.2">
      <c r="A7" s="704"/>
      <c r="B7" s="499" t="s">
        <v>101</v>
      </c>
      <c r="C7" s="131">
        <v>46337</v>
      </c>
      <c r="D7" s="131">
        <v>43255</v>
      </c>
      <c r="E7" s="131">
        <v>35528</v>
      </c>
      <c r="F7" s="131">
        <v>36763</v>
      </c>
      <c r="G7" s="131">
        <v>33395</v>
      </c>
    </row>
    <row r="8" spans="1:7" s="271" customFormat="1" ht="13.8" thickBot="1" x14ac:dyDescent="0.25">
      <c r="A8" s="705"/>
      <c r="B8" s="512" t="s">
        <v>102</v>
      </c>
      <c r="C8" s="475">
        <v>156</v>
      </c>
      <c r="D8" s="475">
        <v>147.6</v>
      </c>
      <c r="E8" s="475">
        <v>118</v>
      </c>
      <c r="F8" s="475">
        <v>123</v>
      </c>
      <c r="G8" s="475">
        <v>126</v>
      </c>
    </row>
    <row r="9" spans="1:7" s="271" customFormat="1" ht="13.2" x14ac:dyDescent="0.2">
      <c r="A9" s="366" t="s">
        <v>450</v>
      </c>
      <c r="B9" s="493"/>
      <c r="C9" s="494"/>
      <c r="D9" s="494"/>
      <c r="E9" s="494"/>
      <c r="F9" s="494"/>
      <c r="G9" s="494"/>
    </row>
    <row r="10" spans="1:7" s="271" customFormat="1" ht="13.2" x14ac:dyDescent="0.2">
      <c r="A10" s="366" t="s">
        <v>451</v>
      </c>
      <c r="B10" s="493"/>
      <c r="C10" s="494"/>
      <c r="D10" s="494"/>
      <c r="E10" s="494"/>
      <c r="F10" s="494"/>
      <c r="G10" s="494"/>
    </row>
    <row r="11" spans="1:7" s="143" customFormat="1" ht="10.8" x14ac:dyDescent="0.15">
      <c r="A11" s="139"/>
      <c r="B11" s="139"/>
      <c r="C11" s="139"/>
      <c r="D11" s="140"/>
      <c r="E11" s="210"/>
      <c r="F11" s="210"/>
      <c r="G11" s="10" t="s">
        <v>375</v>
      </c>
    </row>
  </sheetData>
  <mergeCells count="4">
    <mergeCell ref="A1:G1"/>
    <mergeCell ref="A3:B3"/>
    <mergeCell ref="A4:B4"/>
    <mergeCell ref="A5:A8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6"/>
  <sheetViews>
    <sheetView workbookViewId="0">
      <selection sqref="A1:F1"/>
    </sheetView>
  </sheetViews>
  <sheetFormatPr defaultRowHeight="12" x14ac:dyDescent="0.15"/>
  <cols>
    <col min="1" max="1" width="12.88671875" style="134" customWidth="1"/>
    <col min="2" max="6" width="12.109375" style="134" customWidth="1"/>
    <col min="7" max="256" width="9.109375" style="134"/>
    <col min="257" max="257" width="15.6640625" style="134" customWidth="1"/>
    <col min="258" max="262" width="11.6640625" style="134" customWidth="1"/>
    <col min="263" max="512" width="9.109375" style="134"/>
    <col min="513" max="513" width="15.6640625" style="134" customWidth="1"/>
    <col min="514" max="518" width="11.6640625" style="134" customWidth="1"/>
    <col min="519" max="768" width="9.109375" style="134"/>
    <col min="769" max="769" width="15.6640625" style="134" customWidth="1"/>
    <col min="770" max="774" width="11.6640625" style="134" customWidth="1"/>
    <col min="775" max="1024" width="9.109375" style="134"/>
    <col min="1025" max="1025" width="15.6640625" style="134" customWidth="1"/>
    <col min="1026" max="1030" width="11.6640625" style="134" customWidth="1"/>
    <col min="1031" max="1280" width="9.109375" style="134"/>
    <col min="1281" max="1281" width="15.6640625" style="134" customWidth="1"/>
    <col min="1282" max="1286" width="11.6640625" style="134" customWidth="1"/>
    <col min="1287" max="1536" width="9.109375" style="134"/>
    <col min="1537" max="1537" width="15.6640625" style="134" customWidth="1"/>
    <col min="1538" max="1542" width="11.6640625" style="134" customWidth="1"/>
    <col min="1543" max="1792" width="9.109375" style="134"/>
    <col min="1793" max="1793" width="15.6640625" style="134" customWidth="1"/>
    <col min="1794" max="1798" width="11.6640625" style="134" customWidth="1"/>
    <col min="1799" max="2048" width="9.109375" style="134"/>
    <col min="2049" max="2049" width="15.6640625" style="134" customWidth="1"/>
    <col min="2050" max="2054" width="11.6640625" style="134" customWidth="1"/>
    <col min="2055" max="2304" width="9.109375" style="134"/>
    <col min="2305" max="2305" width="15.6640625" style="134" customWidth="1"/>
    <col min="2306" max="2310" width="11.6640625" style="134" customWidth="1"/>
    <col min="2311" max="2560" width="9.109375" style="134"/>
    <col min="2561" max="2561" width="15.6640625" style="134" customWidth="1"/>
    <col min="2562" max="2566" width="11.6640625" style="134" customWidth="1"/>
    <col min="2567" max="2816" width="9.109375" style="134"/>
    <col min="2817" max="2817" width="15.6640625" style="134" customWidth="1"/>
    <col min="2818" max="2822" width="11.6640625" style="134" customWidth="1"/>
    <col min="2823" max="3072" width="9.109375" style="134"/>
    <col min="3073" max="3073" width="15.6640625" style="134" customWidth="1"/>
    <col min="3074" max="3078" width="11.6640625" style="134" customWidth="1"/>
    <col min="3079" max="3328" width="9.109375" style="134"/>
    <col min="3329" max="3329" width="15.6640625" style="134" customWidth="1"/>
    <col min="3330" max="3334" width="11.6640625" style="134" customWidth="1"/>
    <col min="3335" max="3584" width="9.109375" style="134"/>
    <col min="3585" max="3585" width="15.6640625" style="134" customWidth="1"/>
    <col min="3586" max="3590" width="11.6640625" style="134" customWidth="1"/>
    <col min="3591" max="3840" width="9.109375" style="134"/>
    <col min="3841" max="3841" width="15.6640625" style="134" customWidth="1"/>
    <col min="3842" max="3846" width="11.6640625" style="134" customWidth="1"/>
    <col min="3847" max="4096" width="9.109375" style="134"/>
    <col min="4097" max="4097" width="15.6640625" style="134" customWidth="1"/>
    <col min="4098" max="4102" width="11.6640625" style="134" customWidth="1"/>
    <col min="4103" max="4352" width="9.109375" style="134"/>
    <col min="4353" max="4353" width="15.6640625" style="134" customWidth="1"/>
    <col min="4354" max="4358" width="11.6640625" style="134" customWidth="1"/>
    <col min="4359" max="4608" width="9.109375" style="134"/>
    <col min="4609" max="4609" width="15.6640625" style="134" customWidth="1"/>
    <col min="4610" max="4614" width="11.6640625" style="134" customWidth="1"/>
    <col min="4615" max="4864" width="9.109375" style="134"/>
    <col min="4865" max="4865" width="15.6640625" style="134" customWidth="1"/>
    <col min="4866" max="4870" width="11.6640625" style="134" customWidth="1"/>
    <col min="4871" max="5120" width="9.109375" style="134"/>
    <col min="5121" max="5121" width="15.6640625" style="134" customWidth="1"/>
    <col min="5122" max="5126" width="11.6640625" style="134" customWidth="1"/>
    <col min="5127" max="5376" width="9.109375" style="134"/>
    <col min="5377" max="5377" width="15.6640625" style="134" customWidth="1"/>
    <col min="5378" max="5382" width="11.6640625" style="134" customWidth="1"/>
    <col min="5383" max="5632" width="9.109375" style="134"/>
    <col min="5633" max="5633" width="15.6640625" style="134" customWidth="1"/>
    <col min="5634" max="5638" width="11.6640625" style="134" customWidth="1"/>
    <col min="5639" max="5888" width="9.109375" style="134"/>
    <col min="5889" max="5889" width="15.6640625" style="134" customWidth="1"/>
    <col min="5890" max="5894" width="11.6640625" style="134" customWidth="1"/>
    <col min="5895" max="6144" width="9.109375" style="134"/>
    <col min="6145" max="6145" width="15.6640625" style="134" customWidth="1"/>
    <col min="6146" max="6150" width="11.6640625" style="134" customWidth="1"/>
    <col min="6151" max="6400" width="9.109375" style="134"/>
    <col min="6401" max="6401" width="15.6640625" style="134" customWidth="1"/>
    <col min="6402" max="6406" width="11.6640625" style="134" customWidth="1"/>
    <col min="6407" max="6656" width="9.109375" style="134"/>
    <col min="6657" max="6657" width="15.6640625" style="134" customWidth="1"/>
    <col min="6658" max="6662" width="11.6640625" style="134" customWidth="1"/>
    <col min="6663" max="6912" width="9.109375" style="134"/>
    <col min="6913" max="6913" width="15.6640625" style="134" customWidth="1"/>
    <col min="6914" max="6918" width="11.6640625" style="134" customWidth="1"/>
    <col min="6919" max="7168" width="9.109375" style="134"/>
    <col min="7169" max="7169" width="15.6640625" style="134" customWidth="1"/>
    <col min="7170" max="7174" width="11.6640625" style="134" customWidth="1"/>
    <col min="7175" max="7424" width="9.109375" style="134"/>
    <col min="7425" max="7425" width="15.6640625" style="134" customWidth="1"/>
    <col min="7426" max="7430" width="11.6640625" style="134" customWidth="1"/>
    <col min="7431" max="7680" width="9.109375" style="134"/>
    <col min="7681" max="7681" width="15.6640625" style="134" customWidth="1"/>
    <col min="7682" max="7686" width="11.6640625" style="134" customWidth="1"/>
    <col min="7687" max="7936" width="9.109375" style="134"/>
    <col min="7937" max="7937" width="15.6640625" style="134" customWidth="1"/>
    <col min="7938" max="7942" width="11.6640625" style="134" customWidth="1"/>
    <col min="7943" max="8192" width="9.109375" style="134"/>
    <col min="8193" max="8193" width="15.6640625" style="134" customWidth="1"/>
    <col min="8194" max="8198" width="11.6640625" style="134" customWidth="1"/>
    <col min="8199" max="8448" width="9.109375" style="134"/>
    <col min="8449" max="8449" width="15.6640625" style="134" customWidth="1"/>
    <col min="8450" max="8454" width="11.6640625" style="134" customWidth="1"/>
    <col min="8455" max="8704" width="9.109375" style="134"/>
    <col min="8705" max="8705" width="15.6640625" style="134" customWidth="1"/>
    <col min="8706" max="8710" width="11.6640625" style="134" customWidth="1"/>
    <col min="8711" max="8960" width="9.109375" style="134"/>
    <col min="8961" max="8961" width="15.6640625" style="134" customWidth="1"/>
    <col min="8962" max="8966" width="11.6640625" style="134" customWidth="1"/>
    <col min="8967" max="9216" width="9.109375" style="134"/>
    <col min="9217" max="9217" width="15.6640625" style="134" customWidth="1"/>
    <col min="9218" max="9222" width="11.6640625" style="134" customWidth="1"/>
    <col min="9223" max="9472" width="9.109375" style="134"/>
    <col min="9473" max="9473" width="15.6640625" style="134" customWidth="1"/>
    <col min="9474" max="9478" width="11.6640625" style="134" customWidth="1"/>
    <col min="9479" max="9728" width="9.109375" style="134"/>
    <col min="9729" max="9729" width="15.6640625" style="134" customWidth="1"/>
    <col min="9730" max="9734" width="11.6640625" style="134" customWidth="1"/>
    <col min="9735" max="9984" width="9.109375" style="134"/>
    <col min="9985" max="9985" width="15.6640625" style="134" customWidth="1"/>
    <col min="9986" max="9990" width="11.6640625" style="134" customWidth="1"/>
    <col min="9991" max="10240" width="9.109375" style="134"/>
    <col min="10241" max="10241" width="15.6640625" style="134" customWidth="1"/>
    <col min="10242" max="10246" width="11.6640625" style="134" customWidth="1"/>
    <col min="10247" max="10496" width="9.109375" style="134"/>
    <col min="10497" max="10497" width="15.6640625" style="134" customWidth="1"/>
    <col min="10498" max="10502" width="11.6640625" style="134" customWidth="1"/>
    <col min="10503" max="10752" width="9.109375" style="134"/>
    <col min="10753" max="10753" width="15.6640625" style="134" customWidth="1"/>
    <col min="10754" max="10758" width="11.6640625" style="134" customWidth="1"/>
    <col min="10759" max="11008" width="9.109375" style="134"/>
    <col min="11009" max="11009" width="15.6640625" style="134" customWidth="1"/>
    <col min="11010" max="11014" width="11.6640625" style="134" customWidth="1"/>
    <col min="11015" max="11264" width="9.109375" style="134"/>
    <col min="11265" max="11265" width="15.6640625" style="134" customWidth="1"/>
    <col min="11266" max="11270" width="11.6640625" style="134" customWidth="1"/>
    <col min="11271" max="11520" width="9.109375" style="134"/>
    <col min="11521" max="11521" width="15.6640625" style="134" customWidth="1"/>
    <col min="11522" max="11526" width="11.6640625" style="134" customWidth="1"/>
    <col min="11527" max="11776" width="9.109375" style="134"/>
    <col min="11777" max="11777" width="15.6640625" style="134" customWidth="1"/>
    <col min="11778" max="11782" width="11.6640625" style="134" customWidth="1"/>
    <col min="11783" max="12032" width="9.109375" style="134"/>
    <col min="12033" max="12033" width="15.6640625" style="134" customWidth="1"/>
    <col min="12034" max="12038" width="11.6640625" style="134" customWidth="1"/>
    <col min="12039" max="12288" width="9.109375" style="134"/>
    <col min="12289" max="12289" width="15.6640625" style="134" customWidth="1"/>
    <col min="12290" max="12294" width="11.6640625" style="134" customWidth="1"/>
    <col min="12295" max="12544" width="9.109375" style="134"/>
    <col min="12545" max="12545" width="15.6640625" style="134" customWidth="1"/>
    <col min="12546" max="12550" width="11.6640625" style="134" customWidth="1"/>
    <col min="12551" max="12800" width="9.109375" style="134"/>
    <col min="12801" max="12801" width="15.6640625" style="134" customWidth="1"/>
    <col min="12802" max="12806" width="11.6640625" style="134" customWidth="1"/>
    <col min="12807" max="13056" width="9.109375" style="134"/>
    <col min="13057" max="13057" width="15.6640625" style="134" customWidth="1"/>
    <col min="13058" max="13062" width="11.6640625" style="134" customWidth="1"/>
    <col min="13063" max="13312" width="9.109375" style="134"/>
    <col min="13313" max="13313" width="15.6640625" style="134" customWidth="1"/>
    <col min="13314" max="13318" width="11.6640625" style="134" customWidth="1"/>
    <col min="13319" max="13568" width="9.109375" style="134"/>
    <col min="13569" max="13569" width="15.6640625" style="134" customWidth="1"/>
    <col min="13570" max="13574" width="11.6640625" style="134" customWidth="1"/>
    <col min="13575" max="13824" width="9.109375" style="134"/>
    <col min="13825" max="13825" width="15.6640625" style="134" customWidth="1"/>
    <col min="13826" max="13830" width="11.6640625" style="134" customWidth="1"/>
    <col min="13831" max="14080" width="9.109375" style="134"/>
    <col min="14081" max="14081" width="15.6640625" style="134" customWidth="1"/>
    <col min="14082" max="14086" width="11.6640625" style="134" customWidth="1"/>
    <col min="14087" max="14336" width="9.109375" style="134"/>
    <col min="14337" max="14337" width="15.6640625" style="134" customWidth="1"/>
    <col min="14338" max="14342" width="11.6640625" style="134" customWidth="1"/>
    <col min="14343" max="14592" width="9.109375" style="134"/>
    <col min="14593" max="14593" width="15.6640625" style="134" customWidth="1"/>
    <col min="14594" max="14598" width="11.6640625" style="134" customWidth="1"/>
    <col min="14599" max="14848" width="9.109375" style="134"/>
    <col min="14849" max="14849" width="15.6640625" style="134" customWidth="1"/>
    <col min="14850" max="14854" width="11.6640625" style="134" customWidth="1"/>
    <col min="14855" max="15104" width="9.109375" style="134"/>
    <col min="15105" max="15105" width="15.6640625" style="134" customWidth="1"/>
    <col min="15106" max="15110" width="11.6640625" style="134" customWidth="1"/>
    <col min="15111" max="15360" width="9.109375" style="134"/>
    <col min="15361" max="15361" width="15.6640625" style="134" customWidth="1"/>
    <col min="15362" max="15366" width="11.6640625" style="134" customWidth="1"/>
    <col min="15367" max="15616" width="9.109375" style="134"/>
    <col min="15617" max="15617" width="15.6640625" style="134" customWidth="1"/>
    <col min="15618" max="15622" width="11.6640625" style="134" customWidth="1"/>
    <col min="15623" max="15872" width="9.109375" style="134"/>
    <col min="15873" max="15873" width="15.6640625" style="134" customWidth="1"/>
    <col min="15874" max="15878" width="11.6640625" style="134" customWidth="1"/>
    <col min="15879" max="16128" width="9.109375" style="134"/>
    <col min="16129" max="16129" width="15.6640625" style="134" customWidth="1"/>
    <col min="16130" max="16134" width="11.6640625" style="134" customWidth="1"/>
    <col min="16135" max="16384" width="9.109375" style="134"/>
  </cols>
  <sheetData>
    <row r="1" spans="1:7" ht="16.2" x14ac:dyDescent="0.2">
      <c r="A1" s="592" t="s">
        <v>103</v>
      </c>
      <c r="B1" s="592"/>
      <c r="C1" s="592"/>
      <c r="D1" s="592"/>
      <c r="E1" s="592"/>
      <c r="F1" s="592"/>
    </row>
    <row r="2" spans="1:7" ht="13.5" customHeight="1" thickBot="1" x14ac:dyDescent="0.25">
      <c r="A2" s="133"/>
      <c r="F2" s="112"/>
    </row>
    <row r="3" spans="1:7" s="271" customFormat="1" ht="13.2" x14ac:dyDescent="0.2">
      <c r="A3" s="501" t="s">
        <v>567</v>
      </c>
      <c r="B3" s="135" t="s">
        <v>568</v>
      </c>
      <c r="C3" s="501">
        <v>28</v>
      </c>
      <c r="D3" s="502">
        <v>29</v>
      </c>
      <c r="E3" s="502">
        <v>30</v>
      </c>
      <c r="F3" s="502" t="s">
        <v>566</v>
      </c>
      <c r="G3" s="270"/>
    </row>
    <row r="4" spans="1:7" s="271" customFormat="1" ht="13.2" x14ac:dyDescent="0.2">
      <c r="A4" s="496" t="s">
        <v>104</v>
      </c>
      <c r="B4" s="130">
        <v>28</v>
      </c>
      <c r="C4" s="130">
        <v>29</v>
      </c>
      <c r="D4" s="130">
        <v>27</v>
      </c>
      <c r="E4" s="130">
        <v>24</v>
      </c>
      <c r="F4" s="130">
        <v>25</v>
      </c>
    </row>
    <row r="5" spans="1:7" s="271" customFormat="1" ht="13.8" thickBot="1" x14ac:dyDescent="0.25">
      <c r="A5" s="512" t="s">
        <v>312</v>
      </c>
      <c r="B5" s="142">
        <v>2176</v>
      </c>
      <c r="C5" s="142">
        <v>2238</v>
      </c>
      <c r="D5" s="142">
        <v>2117</v>
      </c>
      <c r="E5" s="230">
        <v>1899</v>
      </c>
      <c r="F5" s="142">
        <v>1927</v>
      </c>
    </row>
    <row r="6" spans="1:7" s="143" customFormat="1" ht="10.8" x14ac:dyDescent="0.15">
      <c r="B6" s="141"/>
      <c r="C6" s="141"/>
      <c r="D6" s="141"/>
      <c r="E6" s="141"/>
      <c r="F6" s="513" t="s">
        <v>569</v>
      </c>
    </row>
  </sheetData>
  <mergeCells count="1">
    <mergeCell ref="A1:F1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9"/>
  <sheetViews>
    <sheetView workbookViewId="0">
      <selection sqref="A1:F1"/>
    </sheetView>
  </sheetViews>
  <sheetFormatPr defaultColWidth="9.109375" defaultRowHeight="12" x14ac:dyDescent="0.15"/>
  <cols>
    <col min="1" max="1" width="12.88671875" style="7" customWidth="1"/>
    <col min="2" max="6" width="12.109375" style="7" customWidth="1"/>
    <col min="7" max="16384" width="9.109375" style="7"/>
  </cols>
  <sheetData>
    <row r="1" spans="1:6" ht="16.2" x14ac:dyDescent="0.15">
      <c r="A1" s="610" t="s">
        <v>313</v>
      </c>
      <c r="B1" s="610"/>
      <c r="C1" s="610"/>
      <c r="D1" s="610"/>
      <c r="E1" s="610"/>
      <c r="F1" s="610"/>
    </row>
    <row r="2" spans="1:6" ht="12.6" thickBot="1" x14ac:dyDescent="0.2">
      <c r="A2" s="133"/>
      <c r="B2" s="134"/>
      <c r="C2" s="134"/>
      <c r="D2" s="134"/>
      <c r="E2" s="134"/>
      <c r="F2" s="2" t="s">
        <v>314</v>
      </c>
    </row>
    <row r="3" spans="1:6" ht="13.2" x14ac:dyDescent="0.15">
      <c r="A3" s="501" t="s">
        <v>447</v>
      </c>
      <c r="B3" s="135" t="s">
        <v>570</v>
      </c>
      <c r="C3" s="501" t="s">
        <v>571</v>
      </c>
      <c r="D3" s="502" t="s">
        <v>572</v>
      </c>
      <c r="E3" s="576" t="s">
        <v>573</v>
      </c>
      <c r="F3" s="502" t="s">
        <v>574</v>
      </c>
    </row>
    <row r="4" spans="1:6" ht="13.2" x14ac:dyDescent="0.15">
      <c r="A4" s="291" t="s">
        <v>219</v>
      </c>
      <c r="B4" s="372">
        <f t="shared" ref="B4:C4" si="0">SUM(B5:B8)</f>
        <v>48386</v>
      </c>
      <c r="C4" s="372">
        <f t="shared" si="0"/>
        <v>47473</v>
      </c>
      <c r="D4" s="372">
        <f t="shared" ref="D4:F4" si="1">SUM(D5:D8)</f>
        <v>47276</v>
      </c>
      <c r="E4" s="372">
        <f t="shared" si="1"/>
        <v>45763</v>
      </c>
      <c r="F4" s="372">
        <f t="shared" si="1"/>
        <v>42928</v>
      </c>
    </row>
    <row r="5" spans="1:6" ht="13.2" x14ac:dyDescent="0.15">
      <c r="A5" s="496" t="s">
        <v>315</v>
      </c>
      <c r="B5" s="131">
        <v>38218</v>
      </c>
      <c r="C5" s="131">
        <v>38635</v>
      </c>
      <c r="D5" s="131">
        <v>39379</v>
      </c>
      <c r="E5" s="131">
        <v>38290</v>
      </c>
      <c r="F5" s="131">
        <v>37070</v>
      </c>
    </row>
    <row r="6" spans="1:6" ht="13.2" x14ac:dyDescent="0.15">
      <c r="A6" s="496" t="s">
        <v>316</v>
      </c>
      <c r="B6" s="131">
        <v>1313</v>
      </c>
      <c r="C6" s="131">
        <v>1146</v>
      </c>
      <c r="D6" s="131">
        <v>868</v>
      </c>
      <c r="E6" s="131">
        <v>780</v>
      </c>
      <c r="F6" s="131">
        <v>585</v>
      </c>
    </row>
    <row r="7" spans="1:6" ht="13.2" x14ac:dyDescent="0.15">
      <c r="A7" s="496" t="s">
        <v>317</v>
      </c>
      <c r="B7" s="131">
        <v>8793</v>
      </c>
      <c r="C7" s="131">
        <v>7679</v>
      </c>
      <c r="D7" s="131">
        <v>7029</v>
      </c>
      <c r="E7" s="131">
        <v>6693</v>
      </c>
      <c r="F7" s="131">
        <v>5273</v>
      </c>
    </row>
    <row r="8" spans="1:6" ht="13.8" thickBot="1" x14ac:dyDescent="0.2">
      <c r="A8" s="512" t="s">
        <v>318</v>
      </c>
      <c r="B8" s="142">
        <v>62</v>
      </c>
      <c r="C8" s="142">
        <v>13</v>
      </c>
      <c r="D8" s="142" t="s">
        <v>57</v>
      </c>
      <c r="E8" s="142" t="s">
        <v>57</v>
      </c>
      <c r="F8" s="230" t="s">
        <v>432</v>
      </c>
    </row>
    <row r="9" spans="1:6" x14ac:dyDescent="0.15">
      <c r="A9" s="143"/>
      <c r="B9" s="141"/>
      <c r="C9" s="141"/>
      <c r="D9" s="141"/>
      <c r="E9" s="141"/>
      <c r="F9" s="513" t="s">
        <v>319</v>
      </c>
    </row>
  </sheetData>
  <mergeCells count="1">
    <mergeCell ref="A1:F1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99"/>
  </sheetPr>
  <dimension ref="A1"/>
  <sheetViews>
    <sheetView workbookViewId="0">
      <selection sqref="A1:F1"/>
    </sheetView>
  </sheetViews>
  <sheetFormatPr defaultRowHeight="12" x14ac:dyDescent="0.15"/>
  <sheetData/>
  <phoneticPr fontId="1"/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99"/>
    <pageSetUpPr fitToPage="1"/>
  </sheetPr>
  <dimension ref="A1:O12"/>
  <sheetViews>
    <sheetView workbookViewId="0">
      <selection sqref="A1:N1"/>
    </sheetView>
  </sheetViews>
  <sheetFormatPr defaultColWidth="9.109375" defaultRowHeight="12" x14ac:dyDescent="0.15"/>
  <cols>
    <col min="1" max="1" width="7.88671875" style="190" customWidth="1"/>
    <col min="2" max="14" width="7.109375" style="190" customWidth="1"/>
    <col min="15" max="16384" width="9.109375" style="190"/>
  </cols>
  <sheetData>
    <row r="1" spans="1:15" ht="16.2" x14ac:dyDescent="0.2">
      <c r="A1" s="710" t="s">
        <v>376</v>
      </c>
      <c r="B1" s="710"/>
      <c r="C1" s="710"/>
      <c r="D1" s="710"/>
      <c r="E1" s="710"/>
      <c r="F1" s="710"/>
      <c r="G1" s="710"/>
      <c r="H1" s="710"/>
      <c r="I1" s="710"/>
      <c r="J1" s="710"/>
      <c r="K1" s="710"/>
      <c r="L1" s="710"/>
      <c r="M1" s="710"/>
      <c r="N1" s="710"/>
    </row>
    <row r="2" spans="1:15" s="373" customFormat="1" ht="13.5" customHeight="1" thickBot="1" x14ac:dyDescent="0.2">
      <c r="A2" s="144" t="s">
        <v>575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5" t="s">
        <v>576</v>
      </c>
    </row>
    <row r="3" spans="1:15" s="374" customFormat="1" ht="30" customHeight="1" x14ac:dyDescent="0.2">
      <c r="A3" s="711" t="s">
        <v>88</v>
      </c>
      <c r="B3" s="714" t="s">
        <v>468</v>
      </c>
      <c r="C3" s="715"/>
      <c r="D3" s="716"/>
      <c r="E3" s="717" t="s">
        <v>577</v>
      </c>
      <c r="F3" s="718"/>
      <c r="G3" s="717" t="s">
        <v>578</v>
      </c>
      <c r="H3" s="718"/>
      <c r="I3" s="719" t="s">
        <v>105</v>
      </c>
      <c r="J3" s="720"/>
      <c r="K3" s="717" t="s">
        <v>579</v>
      </c>
      <c r="L3" s="718"/>
      <c r="M3" s="717" t="s">
        <v>580</v>
      </c>
      <c r="N3" s="721"/>
    </row>
    <row r="4" spans="1:15" s="374" customFormat="1" ht="15" customHeight="1" x14ac:dyDescent="0.2">
      <c r="A4" s="712"/>
      <c r="B4" s="722" t="s">
        <v>101</v>
      </c>
      <c r="C4" s="722" t="s">
        <v>106</v>
      </c>
      <c r="D4" s="722" t="s">
        <v>581</v>
      </c>
      <c r="E4" s="706" t="s">
        <v>582</v>
      </c>
      <c r="F4" s="706" t="s">
        <v>581</v>
      </c>
      <c r="G4" s="706" t="s">
        <v>582</v>
      </c>
      <c r="H4" s="706" t="s">
        <v>583</v>
      </c>
      <c r="I4" s="706" t="s">
        <v>584</v>
      </c>
      <c r="J4" s="706" t="s">
        <v>583</v>
      </c>
      <c r="K4" s="706" t="s">
        <v>582</v>
      </c>
      <c r="L4" s="706" t="s">
        <v>581</v>
      </c>
      <c r="M4" s="706" t="s">
        <v>584</v>
      </c>
      <c r="N4" s="708" t="s">
        <v>585</v>
      </c>
    </row>
    <row r="5" spans="1:15" s="374" customFormat="1" ht="15" customHeight="1" x14ac:dyDescent="0.2">
      <c r="A5" s="713"/>
      <c r="B5" s="723"/>
      <c r="C5" s="723"/>
      <c r="D5" s="723"/>
      <c r="E5" s="707"/>
      <c r="F5" s="707"/>
      <c r="G5" s="707"/>
      <c r="H5" s="707"/>
      <c r="I5" s="707"/>
      <c r="J5" s="707"/>
      <c r="K5" s="707"/>
      <c r="L5" s="707"/>
      <c r="M5" s="707"/>
      <c r="N5" s="709"/>
    </row>
    <row r="6" spans="1:15" s="374" customFormat="1" ht="15" customHeight="1" x14ac:dyDescent="0.2">
      <c r="A6" s="541" t="s">
        <v>586</v>
      </c>
      <c r="B6" s="52">
        <f>SUM(C6:D6)</f>
        <v>4280</v>
      </c>
      <c r="C6" s="146">
        <f t="shared" ref="C6:D8" si="0">SUM(E6,G6,I6,K6,M6)</f>
        <v>85</v>
      </c>
      <c r="D6" s="146">
        <f t="shared" si="0"/>
        <v>4195</v>
      </c>
      <c r="E6" s="53">
        <v>9</v>
      </c>
      <c r="F6" s="53">
        <v>259</v>
      </c>
      <c r="G6" s="53">
        <v>9</v>
      </c>
      <c r="H6" s="53">
        <v>346</v>
      </c>
      <c r="I6" s="53" t="s">
        <v>57</v>
      </c>
      <c r="J6" s="53">
        <v>46</v>
      </c>
      <c r="K6" s="53">
        <v>43</v>
      </c>
      <c r="L6" s="53">
        <v>2010</v>
      </c>
      <c r="M6" s="53">
        <v>24</v>
      </c>
      <c r="N6" s="53">
        <v>1534</v>
      </c>
    </row>
    <row r="7" spans="1:15" s="374" customFormat="1" ht="15" customHeight="1" x14ac:dyDescent="0.2">
      <c r="A7" s="541" t="s">
        <v>587</v>
      </c>
      <c r="B7" s="52">
        <f>SUM(C7:D7)</f>
        <v>4293</v>
      </c>
      <c r="C7" s="146">
        <f t="shared" si="0"/>
        <v>96</v>
      </c>
      <c r="D7" s="146">
        <f t="shared" si="0"/>
        <v>4197</v>
      </c>
      <c r="E7" s="111">
        <v>7</v>
      </c>
      <c r="F7" s="111">
        <v>260</v>
      </c>
      <c r="G7" s="111">
        <v>12</v>
      </c>
      <c r="H7" s="111">
        <v>370</v>
      </c>
      <c r="I7" s="147" t="s">
        <v>57</v>
      </c>
      <c r="J7" s="111">
        <v>47</v>
      </c>
      <c r="K7" s="111">
        <v>50</v>
      </c>
      <c r="L7" s="148">
        <v>1983</v>
      </c>
      <c r="M7" s="111">
        <v>27</v>
      </c>
      <c r="N7" s="149">
        <v>1537</v>
      </c>
    </row>
    <row r="8" spans="1:15" s="374" customFormat="1" ht="15" customHeight="1" x14ac:dyDescent="0.2">
      <c r="A8" s="150" t="s">
        <v>588</v>
      </c>
      <c r="B8" s="52">
        <f>SUM(C8:D8)</f>
        <v>4301</v>
      </c>
      <c r="C8" s="146">
        <f t="shared" si="0"/>
        <v>96</v>
      </c>
      <c r="D8" s="146">
        <f t="shared" si="0"/>
        <v>4205</v>
      </c>
      <c r="E8" s="111">
        <v>8</v>
      </c>
      <c r="F8" s="111">
        <v>263</v>
      </c>
      <c r="G8" s="111">
        <v>11</v>
      </c>
      <c r="H8" s="111">
        <v>377</v>
      </c>
      <c r="I8" s="147">
        <v>1</v>
      </c>
      <c r="J8" s="111">
        <v>52</v>
      </c>
      <c r="K8" s="111">
        <v>50</v>
      </c>
      <c r="L8" s="148">
        <v>1949</v>
      </c>
      <c r="M8" s="111">
        <v>26</v>
      </c>
      <c r="N8" s="149">
        <v>1564</v>
      </c>
    </row>
    <row r="9" spans="1:15" s="374" customFormat="1" ht="15" customHeight="1" x14ac:dyDescent="0.2">
      <c r="A9" s="150" t="s">
        <v>589</v>
      </c>
      <c r="B9" s="52">
        <v>4316</v>
      </c>
      <c r="C9" s="152">
        <v>100</v>
      </c>
      <c r="D9" s="152">
        <v>4216</v>
      </c>
      <c r="E9" s="153">
        <v>8</v>
      </c>
      <c r="F9" s="153">
        <v>265</v>
      </c>
      <c r="G9" s="153">
        <v>11</v>
      </c>
      <c r="H9" s="153">
        <v>376</v>
      </c>
      <c r="I9" s="154">
        <v>2</v>
      </c>
      <c r="J9" s="153">
        <v>51</v>
      </c>
      <c r="K9" s="153">
        <v>53</v>
      </c>
      <c r="L9" s="155">
        <v>1926</v>
      </c>
      <c r="M9" s="153">
        <v>26</v>
      </c>
      <c r="N9" s="156">
        <v>1598</v>
      </c>
    </row>
    <row r="10" spans="1:15" s="374" customFormat="1" ht="15" customHeight="1" thickBot="1" x14ac:dyDescent="0.25">
      <c r="A10" s="542" t="s">
        <v>520</v>
      </c>
      <c r="B10" s="52">
        <v>4343</v>
      </c>
      <c r="C10" s="146">
        <v>104</v>
      </c>
      <c r="D10" s="146">
        <v>4239</v>
      </c>
      <c r="E10" s="111">
        <v>7</v>
      </c>
      <c r="F10" s="111">
        <v>261</v>
      </c>
      <c r="G10" s="111">
        <v>11</v>
      </c>
      <c r="H10" s="111">
        <v>376</v>
      </c>
      <c r="I10" s="147">
        <v>3</v>
      </c>
      <c r="J10" s="111">
        <v>51</v>
      </c>
      <c r="K10" s="111">
        <v>54</v>
      </c>
      <c r="L10" s="148">
        <v>1909</v>
      </c>
      <c r="M10" s="111">
        <v>29</v>
      </c>
      <c r="N10" s="149">
        <v>1642</v>
      </c>
      <c r="O10" s="375"/>
    </row>
    <row r="11" spans="1:15" s="376" customFormat="1" ht="13.5" customHeight="1" x14ac:dyDescent="0.15">
      <c r="A11" s="157" t="s">
        <v>107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158"/>
      <c r="N11" s="158"/>
    </row>
    <row r="12" spans="1:15" ht="13.2" x14ac:dyDescent="0.2">
      <c r="A12" s="159"/>
      <c r="B12" s="160"/>
      <c r="C12" s="160"/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1" t="s">
        <v>108</v>
      </c>
    </row>
  </sheetData>
  <mergeCells count="21">
    <mergeCell ref="A1:N1"/>
    <mergeCell ref="A3:A5"/>
    <mergeCell ref="B3:D3"/>
    <mergeCell ref="E3:F3"/>
    <mergeCell ref="G3:H3"/>
    <mergeCell ref="I3:J3"/>
    <mergeCell ref="K3:L3"/>
    <mergeCell ref="M3:N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</mergeCells>
  <phoneticPr fontId="1"/>
  <pageMargins left="0.70866141732283472" right="0.70866141732283472" top="0.74803149606299213" bottom="0.74803149606299213" header="0.31496062992125984" footer="0.31496062992125984"/>
  <pageSetup paperSize="9" scale="97" fitToHeight="0" orientation="portrait" r:id="rId1"/>
  <headerFooter>
    <oddHeader>&amp;L&amp;A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99"/>
  </sheetPr>
  <dimension ref="A1:N14"/>
  <sheetViews>
    <sheetView workbookViewId="0">
      <selection sqref="A1:N1"/>
    </sheetView>
  </sheetViews>
  <sheetFormatPr defaultColWidth="9.109375" defaultRowHeight="12" x14ac:dyDescent="0.15"/>
  <cols>
    <col min="1" max="1" width="6.44140625" style="190" customWidth="1"/>
    <col min="2" max="8" width="6.88671875" style="190" customWidth="1"/>
    <col min="9" max="10" width="7.109375" style="190" customWidth="1"/>
    <col min="11" max="14" width="6.88671875" style="190" customWidth="1"/>
    <col min="15" max="16384" width="9.109375" style="190"/>
  </cols>
  <sheetData>
    <row r="1" spans="1:14" ht="16.2" x14ac:dyDescent="0.2">
      <c r="A1" s="710" t="s">
        <v>377</v>
      </c>
      <c r="B1" s="710"/>
      <c r="C1" s="710"/>
      <c r="D1" s="710"/>
      <c r="E1" s="710"/>
      <c r="F1" s="710"/>
      <c r="G1" s="710"/>
      <c r="H1" s="710"/>
      <c r="I1" s="710"/>
      <c r="J1" s="710"/>
      <c r="K1" s="710"/>
      <c r="L1" s="710"/>
      <c r="M1" s="710"/>
      <c r="N1" s="710"/>
    </row>
    <row r="2" spans="1:14" s="373" customFormat="1" ht="11.4" thickBot="1" x14ac:dyDescent="0.2">
      <c r="A2" s="144" t="s">
        <v>590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724">
        <v>43921</v>
      </c>
      <c r="M2" s="724"/>
      <c r="N2" s="724"/>
    </row>
    <row r="3" spans="1:14" s="374" customFormat="1" ht="24" customHeight="1" x14ac:dyDescent="0.2">
      <c r="A3" s="725" t="s">
        <v>109</v>
      </c>
      <c r="B3" s="728" t="s">
        <v>591</v>
      </c>
      <c r="C3" s="728"/>
      <c r="D3" s="728"/>
      <c r="E3" s="729" t="s">
        <v>592</v>
      </c>
      <c r="F3" s="729"/>
      <c r="G3" s="729" t="s">
        <v>593</v>
      </c>
      <c r="H3" s="729"/>
      <c r="I3" s="730" t="s">
        <v>105</v>
      </c>
      <c r="J3" s="731"/>
      <c r="K3" s="729" t="s">
        <v>594</v>
      </c>
      <c r="L3" s="729"/>
      <c r="M3" s="729" t="s">
        <v>595</v>
      </c>
      <c r="N3" s="717"/>
    </row>
    <row r="4" spans="1:14" s="374" customFormat="1" ht="12" customHeight="1" x14ac:dyDescent="0.2">
      <c r="A4" s="726"/>
      <c r="B4" s="732" t="s">
        <v>101</v>
      </c>
      <c r="C4" s="732" t="s">
        <v>584</v>
      </c>
      <c r="D4" s="732" t="s">
        <v>596</v>
      </c>
      <c r="E4" s="706" t="s">
        <v>110</v>
      </c>
      <c r="F4" s="706" t="s">
        <v>111</v>
      </c>
      <c r="G4" s="706" t="s">
        <v>112</v>
      </c>
      <c r="H4" s="706" t="s">
        <v>113</v>
      </c>
      <c r="I4" s="706" t="s">
        <v>112</v>
      </c>
      <c r="J4" s="706" t="s">
        <v>113</v>
      </c>
      <c r="K4" s="706" t="s">
        <v>112</v>
      </c>
      <c r="L4" s="706" t="s">
        <v>111</v>
      </c>
      <c r="M4" s="706" t="s">
        <v>112</v>
      </c>
      <c r="N4" s="708" t="s">
        <v>111</v>
      </c>
    </row>
    <row r="5" spans="1:14" s="374" customFormat="1" ht="12" customHeight="1" x14ac:dyDescent="0.2">
      <c r="A5" s="727"/>
      <c r="B5" s="723"/>
      <c r="C5" s="723"/>
      <c r="D5" s="723"/>
      <c r="E5" s="707"/>
      <c r="F5" s="707"/>
      <c r="G5" s="707"/>
      <c r="H5" s="707"/>
      <c r="I5" s="707"/>
      <c r="J5" s="707"/>
      <c r="K5" s="707"/>
      <c r="L5" s="707"/>
      <c r="M5" s="707"/>
      <c r="N5" s="709"/>
    </row>
    <row r="6" spans="1:14" s="374" customFormat="1" ht="13.2" x14ac:dyDescent="0.2">
      <c r="A6" s="162" t="s">
        <v>29</v>
      </c>
      <c r="B6" s="52">
        <f>SUM(B7:B12)</f>
        <v>4343</v>
      </c>
      <c r="C6" s="577">
        <f>SUM(C7:C12)</f>
        <v>104</v>
      </c>
      <c r="D6" s="577">
        <f>SUM(D7:D12)</f>
        <v>4239</v>
      </c>
      <c r="E6" s="577">
        <f>SUM(E7:E12)</f>
        <v>7</v>
      </c>
      <c r="F6" s="577">
        <f>SUM(F7:F12)</f>
        <v>261</v>
      </c>
      <c r="G6" s="577">
        <f t="shared" ref="G6:N6" si="0">SUM(G7:G12)</f>
        <v>11</v>
      </c>
      <c r="H6" s="577">
        <f t="shared" si="0"/>
        <v>376</v>
      </c>
      <c r="I6" s="577">
        <f t="shared" si="0"/>
        <v>3</v>
      </c>
      <c r="J6" s="577">
        <f t="shared" si="0"/>
        <v>51</v>
      </c>
      <c r="K6" s="577">
        <f t="shared" si="0"/>
        <v>54</v>
      </c>
      <c r="L6" s="577">
        <f t="shared" si="0"/>
        <v>1909</v>
      </c>
      <c r="M6" s="577">
        <f t="shared" si="0"/>
        <v>29</v>
      </c>
      <c r="N6" s="577">
        <f t="shared" si="0"/>
        <v>1642</v>
      </c>
    </row>
    <row r="7" spans="1:14" s="374" customFormat="1" ht="13.2" x14ac:dyDescent="0.2">
      <c r="A7" s="163" t="s">
        <v>114</v>
      </c>
      <c r="B7" s="52">
        <v>1585</v>
      </c>
      <c r="C7" s="146">
        <v>42</v>
      </c>
      <c r="D7" s="146">
        <v>1543</v>
      </c>
      <c r="E7" s="53">
        <v>3</v>
      </c>
      <c r="F7" s="53">
        <v>80</v>
      </c>
      <c r="G7" s="53" t="s">
        <v>597</v>
      </c>
      <c r="H7" s="53">
        <v>14</v>
      </c>
      <c r="I7" s="53" t="s">
        <v>597</v>
      </c>
      <c r="J7" s="53" t="s">
        <v>458</v>
      </c>
      <c r="K7" s="53">
        <v>27</v>
      </c>
      <c r="L7" s="53">
        <v>369</v>
      </c>
      <c r="M7" s="53">
        <v>12</v>
      </c>
      <c r="N7" s="53">
        <v>1080</v>
      </c>
    </row>
    <row r="8" spans="1:14" s="374" customFormat="1" ht="13.2" x14ac:dyDescent="0.2">
      <c r="A8" s="163" t="s">
        <v>115</v>
      </c>
      <c r="B8" s="52">
        <v>608</v>
      </c>
      <c r="C8" s="146">
        <v>18</v>
      </c>
      <c r="D8" s="146">
        <v>590</v>
      </c>
      <c r="E8" s="53" t="s">
        <v>597</v>
      </c>
      <c r="F8" s="53">
        <v>77</v>
      </c>
      <c r="G8" s="53">
        <v>4</v>
      </c>
      <c r="H8" s="53">
        <v>92</v>
      </c>
      <c r="I8" s="53">
        <v>2</v>
      </c>
      <c r="J8" s="53">
        <v>2</v>
      </c>
      <c r="K8" s="53">
        <v>11</v>
      </c>
      <c r="L8" s="53">
        <v>390</v>
      </c>
      <c r="M8" s="53">
        <v>1</v>
      </c>
      <c r="N8" s="53">
        <v>29</v>
      </c>
    </row>
    <row r="9" spans="1:14" s="374" customFormat="1" ht="13.2" x14ac:dyDescent="0.2">
      <c r="A9" s="163" t="s">
        <v>116</v>
      </c>
      <c r="B9" s="52">
        <v>620</v>
      </c>
      <c r="C9" s="146">
        <v>23</v>
      </c>
      <c r="D9" s="146">
        <v>597</v>
      </c>
      <c r="E9" s="53" t="s">
        <v>597</v>
      </c>
      <c r="F9" s="53">
        <v>17</v>
      </c>
      <c r="G9" s="53" t="s">
        <v>597</v>
      </c>
      <c r="H9" s="53">
        <v>47</v>
      </c>
      <c r="I9" s="53">
        <v>1</v>
      </c>
      <c r="J9" s="53">
        <v>27</v>
      </c>
      <c r="K9" s="53">
        <v>10</v>
      </c>
      <c r="L9" s="53">
        <v>339</v>
      </c>
      <c r="M9" s="53">
        <v>12</v>
      </c>
      <c r="N9" s="53">
        <v>167</v>
      </c>
    </row>
    <row r="10" spans="1:14" s="374" customFormat="1" ht="13.2" x14ac:dyDescent="0.2">
      <c r="A10" s="163" t="s">
        <v>117</v>
      </c>
      <c r="B10" s="52">
        <v>1088</v>
      </c>
      <c r="C10" s="146">
        <v>10</v>
      </c>
      <c r="D10" s="146">
        <v>1078</v>
      </c>
      <c r="E10" s="53">
        <v>3</v>
      </c>
      <c r="F10" s="53">
        <v>21</v>
      </c>
      <c r="G10" s="53" t="s">
        <v>458</v>
      </c>
      <c r="H10" s="53">
        <v>111</v>
      </c>
      <c r="I10" s="53" t="s">
        <v>458</v>
      </c>
      <c r="J10" s="53">
        <v>22</v>
      </c>
      <c r="K10" s="53">
        <v>3</v>
      </c>
      <c r="L10" s="53">
        <v>558</v>
      </c>
      <c r="M10" s="53">
        <v>4</v>
      </c>
      <c r="N10" s="53">
        <v>366</v>
      </c>
    </row>
    <row r="11" spans="1:14" s="374" customFormat="1" ht="13.2" x14ac:dyDescent="0.2">
      <c r="A11" s="163" t="s">
        <v>118</v>
      </c>
      <c r="B11" s="52">
        <v>214</v>
      </c>
      <c r="C11" s="146">
        <v>3</v>
      </c>
      <c r="D11" s="146">
        <v>211</v>
      </c>
      <c r="E11" s="53">
        <v>1</v>
      </c>
      <c r="F11" s="53">
        <v>54</v>
      </c>
      <c r="G11" s="53" t="s">
        <v>597</v>
      </c>
      <c r="H11" s="53">
        <v>2</v>
      </c>
      <c r="I11" s="53" t="s">
        <v>598</v>
      </c>
      <c r="J11" s="53" t="s">
        <v>458</v>
      </c>
      <c r="K11" s="53">
        <v>2</v>
      </c>
      <c r="L11" s="53">
        <v>155</v>
      </c>
      <c r="M11" s="53" t="s">
        <v>458</v>
      </c>
      <c r="N11" s="53" t="s">
        <v>458</v>
      </c>
    </row>
    <row r="12" spans="1:14" s="374" customFormat="1" ht="13.8" thickBot="1" x14ac:dyDescent="0.25">
      <c r="A12" s="164" t="s">
        <v>119</v>
      </c>
      <c r="B12" s="56">
        <v>228</v>
      </c>
      <c r="C12" s="578">
        <v>8</v>
      </c>
      <c r="D12" s="578">
        <v>220</v>
      </c>
      <c r="E12" s="57" t="s">
        <v>597</v>
      </c>
      <c r="F12" s="57">
        <v>12</v>
      </c>
      <c r="G12" s="57">
        <v>7</v>
      </c>
      <c r="H12" s="57">
        <v>110</v>
      </c>
      <c r="I12" s="57" t="s">
        <v>458</v>
      </c>
      <c r="J12" s="57" t="s">
        <v>458</v>
      </c>
      <c r="K12" s="57">
        <v>1</v>
      </c>
      <c r="L12" s="57">
        <v>98</v>
      </c>
      <c r="M12" s="57" t="s">
        <v>458</v>
      </c>
      <c r="N12" s="57" t="s">
        <v>597</v>
      </c>
    </row>
    <row r="13" spans="1:14" s="377" customFormat="1" ht="10.8" x14ac:dyDescent="0.15">
      <c r="A13" s="165" t="s">
        <v>107</v>
      </c>
      <c r="B13" s="165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6"/>
    </row>
    <row r="14" spans="1:14" x14ac:dyDescent="0.15">
      <c r="A14" s="167"/>
      <c r="B14" s="167"/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166" t="s">
        <v>108</v>
      </c>
    </row>
  </sheetData>
  <mergeCells count="22">
    <mergeCell ref="A1:N1"/>
    <mergeCell ref="L2:N2"/>
    <mergeCell ref="A3:A5"/>
    <mergeCell ref="B3:D3"/>
    <mergeCell ref="E3:F3"/>
    <mergeCell ref="G3:H3"/>
    <mergeCell ref="I3:J3"/>
    <mergeCell ref="K3:L3"/>
    <mergeCell ref="M3:N3"/>
    <mergeCell ref="B4:B5"/>
    <mergeCell ref="N4:N5"/>
    <mergeCell ref="C4:C5"/>
    <mergeCell ref="D4:D5"/>
    <mergeCell ref="E4:E5"/>
    <mergeCell ref="F4:F5"/>
    <mergeCell ref="G4:G5"/>
    <mergeCell ref="M4:M5"/>
    <mergeCell ref="H4:H5"/>
    <mergeCell ref="I4:I5"/>
    <mergeCell ref="J4:J5"/>
    <mergeCell ref="K4:K5"/>
    <mergeCell ref="L4:L5"/>
  </mergeCells>
  <phoneticPr fontId="1"/>
  <dataValidations count="1">
    <dataValidation imeMode="halfAlpha" allowBlank="1" showInputMessage="1" showErrorMessage="1" sqref="E1:N4 E6:N1048576"/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99"/>
    <pageSetUpPr fitToPage="1"/>
  </sheetPr>
  <dimension ref="A1:P9"/>
  <sheetViews>
    <sheetView workbookViewId="0">
      <selection sqref="A1:M1"/>
    </sheetView>
  </sheetViews>
  <sheetFormatPr defaultColWidth="9.109375" defaultRowHeight="12" x14ac:dyDescent="0.15"/>
  <cols>
    <col min="1" max="13" width="7.88671875" style="190" customWidth="1"/>
    <col min="14" max="16384" width="9.109375" style="190"/>
  </cols>
  <sheetData>
    <row r="1" spans="1:16" ht="16.2" x14ac:dyDescent="0.2">
      <c r="A1" s="710" t="s">
        <v>378</v>
      </c>
      <c r="B1" s="710"/>
      <c r="C1" s="710"/>
      <c r="D1" s="710"/>
      <c r="E1" s="710"/>
      <c r="F1" s="710"/>
      <c r="G1" s="710"/>
      <c r="H1" s="710"/>
      <c r="I1" s="710"/>
      <c r="J1" s="710"/>
      <c r="K1" s="710"/>
      <c r="L1" s="710"/>
      <c r="M1" s="710"/>
    </row>
    <row r="2" spans="1:16" s="373" customFormat="1" ht="11.4" thickBot="1" x14ac:dyDescent="0.2">
      <c r="A2" s="144" t="s">
        <v>599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5" t="s">
        <v>576</v>
      </c>
    </row>
    <row r="3" spans="1:16" s="374" customFormat="1" ht="13.2" x14ac:dyDescent="0.2">
      <c r="A3" s="168" t="s">
        <v>88</v>
      </c>
      <c r="B3" s="169" t="s">
        <v>120</v>
      </c>
      <c r="C3" s="170" t="s">
        <v>121</v>
      </c>
      <c r="D3" s="170" t="s">
        <v>122</v>
      </c>
      <c r="E3" s="170" t="s">
        <v>123</v>
      </c>
      <c r="F3" s="170" t="s">
        <v>124</v>
      </c>
      <c r="G3" s="170" t="s">
        <v>600</v>
      </c>
      <c r="H3" s="170" t="s">
        <v>601</v>
      </c>
      <c r="I3" s="170" t="s">
        <v>125</v>
      </c>
      <c r="J3" s="170" t="s">
        <v>126</v>
      </c>
      <c r="K3" s="170" t="s">
        <v>127</v>
      </c>
      <c r="L3" s="528" t="s">
        <v>128</v>
      </c>
      <c r="M3" s="171" t="s">
        <v>90</v>
      </c>
    </row>
    <row r="4" spans="1:16" s="374" customFormat="1" ht="13.2" x14ac:dyDescent="0.2">
      <c r="A4" s="579" t="s">
        <v>602</v>
      </c>
      <c r="B4" s="52">
        <f>SUM(C4:M4)</f>
        <v>4280</v>
      </c>
      <c r="C4" s="53">
        <v>11</v>
      </c>
      <c r="D4" s="53">
        <v>14</v>
      </c>
      <c r="E4" s="53">
        <v>11</v>
      </c>
      <c r="F4" s="53">
        <v>9</v>
      </c>
      <c r="G4" s="53">
        <v>23</v>
      </c>
      <c r="H4" s="53">
        <v>17</v>
      </c>
      <c r="I4" s="53">
        <v>133</v>
      </c>
      <c r="J4" s="53">
        <v>188</v>
      </c>
      <c r="K4" s="53">
        <v>721</v>
      </c>
      <c r="L4" s="53">
        <v>262</v>
      </c>
      <c r="M4" s="53">
        <v>2891</v>
      </c>
    </row>
    <row r="5" spans="1:16" s="374" customFormat="1" ht="13.2" x14ac:dyDescent="0.2">
      <c r="A5" s="541" t="s">
        <v>320</v>
      </c>
      <c r="B5" s="52">
        <f>SUM(C5:M5)</f>
        <v>4293</v>
      </c>
      <c r="C5" s="111">
        <v>11</v>
      </c>
      <c r="D5" s="111">
        <v>19</v>
      </c>
      <c r="E5" s="111">
        <v>13</v>
      </c>
      <c r="F5" s="111">
        <v>13</v>
      </c>
      <c r="G5" s="111">
        <v>15</v>
      </c>
      <c r="H5" s="111">
        <v>25</v>
      </c>
      <c r="I5" s="111">
        <v>136</v>
      </c>
      <c r="J5" s="111">
        <v>178</v>
      </c>
      <c r="K5" s="111">
        <v>740</v>
      </c>
      <c r="L5" s="111">
        <v>234</v>
      </c>
      <c r="M5" s="172">
        <v>2909</v>
      </c>
    </row>
    <row r="6" spans="1:16" s="374" customFormat="1" ht="13.2" x14ac:dyDescent="0.2">
      <c r="A6" s="541" t="s">
        <v>471</v>
      </c>
      <c r="B6" s="52">
        <f>SUM(C6:M6)</f>
        <v>4301</v>
      </c>
      <c r="C6" s="111">
        <v>10</v>
      </c>
      <c r="D6" s="111">
        <v>20</v>
      </c>
      <c r="E6" s="111">
        <v>17</v>
      </c>
      <c r="F6" s="111">
        <v>10</v>
      </c>
      <c r="G6" s="111">
        <v>15</v>
      </c>
      <c r="H6" s="111">
        <v>24</v>
      </c>
      <c r="I6" s="111">
        <v>129</v>
      </c>
      <c r="J6" s="111">
        <v>181</v>
      </c>
      <c r="K6" s="111">
        <v>745</v>
      </c>
      <c r="L6" s="111">
        <v>260</v>
      </c>
      <c r="M6" s="172">
        <v>2890</v>
      </c>
      <c r="N6" s="378"/>
      <c r="O6" s="379"/>
      <c r="P6" s="379"/>
    </row>
    <row r="7" spans="1:16" s="374" customFormat="1" ht="13.2" x14ac:dyDescent="0.2">
      <c r="A7" s="541" t="s">
        <v>603</v>
      </c>
      <c r="B7" s="52">
        <f>SUM(C7:M7)</f>
        <v>4316</v>
      </c>
      <c r="C7" s="111">
        <v>12</v>
      </c>
      <c r="D7" s="111">
        <v>22</v>
      </c>
      <c r="E7" s="111">
        <v>20</v>
      </c>
      <c r="F7" s="111">
        <v>13</v>
      </c>
      <c r="G7" s="111">
        <v>11</v>
      </c>
      <c r="H7" s="111">
        <v>22</v>
      </c>
      <c r="I7" s="111">
        <v>125</v>
      </c>
      <c r="J7" s="111">
        <v>183</v>
      </c>
      <c r="K7" s="111">
        <v>745</v>
      </c>
      <c r="L7" s="111">
        <v>250</v>
      </c>
      <c r="M7" s="172">
        <v>2913</v>
      </c>
      <c r="N7" s="380"/>
    </row>
    <row r="8" spans="1:16" s="374" customFormat="1" ht="13.8" thickBot="1" x14ac:dyDescent="0.25">
      <c r="A8" s="542" t="s">
        <v>520</v>
      </c>
      <c r="B8" s="151">
        <f>SUM(C8:M8)</f>
        <v>4343</v>
      </c>
      <c r="C8" s="153">
        <v>10</v>
      </c>
      <c r="D8" s="153">
        <v>25</v>
      </c>
      <c r="E8" s="153">
        <v>23</v>
      </c>
      <c r="F8" s="153">
        <v>16</v>
      </c>
      <c r="G8" s="153">
        <v>15</v>
      </c>
      <c r="H8" s="153">
        <v>16</v>
      </c>
      <c r="I8" s="153">
        <v>124</v>
      </c>
      <c r="J8" s="153">
        <v>183</v>
      </c>
      <c r="K8" s="153">
        <v>750</v>
      </c>
      <c r="L8" s="153">
        <v>244</v>
      </c>
      <c r="M8" s="173">
        <v>2937</v>
      </c>
      <c r="N8" s="380"/>
    </row>
    <row r="9" spans="1:16" x14ac:dyDescent="0.15">
      <c r="A9" s="174"/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6" t="s">
        <v>108</v>
      </c>
    </row>
  </sheetData>
  <mergeCells count="1">
    <mergeCell ref="A1:M1"/>
  </mergeCells>
  <phoneticPr fontId="1"/>
  <dataValidations count="1">
    <dataValidation imeMode="halfAlpha" allowBlank="1" showInputMessage="1" showErrorMessage="1" sqref="A8:XFD8"/>
  </dataValidations>
  <pageMargins left="0.70866141732283472" right="0.70866141732283472" top="0.74803149606299213" bottom="0.74803149606299213" header="0.31496062992125984" footer="0.31496062992125984"/>
  <pageSetup paperSize="9" scale="95" fitToHeight="0" orientation="portrait" r:id="rId1"/>
  <headerFooter>
    <oddHeader>&amp;L&amp;A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99"/>
  </sheetPr>
  <dimension ref="A1:L10"/>
  <sheetViews>
    <sheetView workbookViewId="0">
      <selection sqref="A1:L1"/>
    </sheetView>
  </sheetViews>
  <sheetFormatPr defaultColWidth="9.109375" defaultRowHeight="12" x14ac:dyDescent="0.15"/>
  <cols>
    <col min="1" max="1" width="7.88671875" style="190" customWidth="1"/>
    <col min="2" max="12" width="7.109375" style="190" customWidth="1"/>
    <col min="13" max="16384" width="9.109375" style="190"/>
  </cols>
  <sheetData>
    <row r="1" spans="1:12" ht="16.2" x14ac:dyDescent="0.2">
      <c r="A1" s="710" t="s">
        <v>379</v>
      </c>
      <c r="B1" s="710"/>
      <c r="C1" s="710"/>
      <c r="D1" s="710"/>
      <c r="E1" s="710"/>
      <c r="F1" s="710"/>
      <c r="G1" s="710"/>
      <c r="H1" s="710"/>
      <c r="I1" s="710"/>
      <c r="J1" s="710"/>
      <c r="K1" s="710"/>
      <c r="L1" s="710"/>
    </row>
    <row r="2" spans="1:12" s="373" customFormat="1" ht="11.4" thickBot="1" x14ac:dyDescent="0.2">
      <c r="A2" s="144" t="s">
        <v>604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5" t="s">
        <v>605</v>
      </c>
    </row>
    <row r="3" spans="1:12" s="374" customFormat="1" ht="13.2" x14ac:dyDescent="0.2">
      <c r="A3" s="725" t="s">
        <v>88</v>
      </c>
      <c r="B3" s="714" t="s">
        <v>468</v>
      </c>
      <c r="C3" s="715"/>
      <c r="D3" s="716"/>
      <c r="E3" s="717" t="s">
        <v>606</v>
      </c>
      <c r="F3" s="718"/>
      <c r="G3" s="717" t="s">
        <v>607</v>
      </c>
      <c r="H3" s="718"/>
      <c r="I3" s="717" t="s">
        <v>608</v>
      </c>
      <c r="J3" s="718"/>
      <c r="K3" s="717" t="s">
        <v>609</v>
      </c>
      <c r="L3" s="721"/>
    </row>
    <row r="4" spans="1:12" s="374" customFormat="1" ht="26.4" x14ac:dyDescent="0.2">
      <c r="A4" s="727"/>
      <c r="B4" s="177" t="s">
        <v>101</v>
      </c>
      <c r="C4" s="178" t="s">
        <v>610</v>
      </c>
      <c r="D4" s="178" t="s">
        <v>596</v>
      </c>
      <c r="E4" s="179" t="s">
        <v>584</v>
      </c>
      <c r="F4" s="179" t="s">
        <v>596</v>
      </c>
      <c r="G4" s="179" t="s">
        <v>584</v>
      </c>
      <c r="H4" s="179" t="s">
        <v>596</v>
      </c>
      <c r="I4" s="529" t="s">
        <v>610</v>
      </c>
      <c r="J4" s="529" t="s">
        <v>596</v>
      </c>
      <c r="K4" s="529" t="s">
        <v>584</v>
      </c>
      <c r="L4" s="529" t="s">
        <v>596</v>
      </c>
    </row>
    <row r="5" spans="1:12" s="374" customFormat="1" ht="13.2" x14ac:dyDescent="0.2">
      <c r="A5" s="579" t="s">
        <v>602</v>
      </c>
      <c r="B5" s="52">
        <f>C5+D5</f>
        <v>1016</v>
      </c>
      <c r="C5" s="146">
        <f t="shared" ref="C5:D9" si="0">E5+G5+I5+K5</f>
        <v>251</v>
      </c>
      <c r="D5" s="180">
        <f t="shared" si="0"/>
        <v>765</v>
      </c>
      <c r="E5" s="53">
        <v>2</v>
      </c>
      <c r="F5" s="53">
        <v>24</v>
      </c>
      <c r="G5" s="53">
        <v>54</v>
      </c>
      <c r="H5" s="53">
        <v>223</v>
      </c>
      <c r="I5" s="53">
        <v>61</v>
      </c>
      <c r="J5" s="53">
        <v>180</v>
      </c>
      <c r="K5" s="53">
        <v>134</v>
      </c>
      <c r="L5" s="53">
        <v>338</v>
      </c>
    </row>
    <row r="6" spans="1:12" s="374" customFormat="1" ht="13.2" x14ac:dyDescent="0.2">
      <c r="A6" s="541" t="s">
        <v>320</v>
      </c>
      <c r="B6" s="52">
        <f>C6+D6</f>
        <v>1048</v>
      </c>
      <c r="C6" s="146">
        <f t="shared" si="0"/>
        <v>252</v>
      </c>
      <c r="D6" s="180">
        <f t="shared" si="0"/>
        <v>796</v>
      </c>
      <c r="E6" s="53">
        <v>5</v>
      </c>
      <c r="F6" s="53">
        <v>24</v>
      </c>
      <c r="G6" s="53">
        <v>53</v>
      </c>
      <c r="H6" s="53">
        <v>226</v>
      </c>
      <c r="I6" s="53">
        <v>62</v>
      </c>
      <c r="J6" s="53">
        <v>182</v>
      </c>
      <c r="K6" s="53">
        <v>132</v>
      </c>
      <c r="L6" s="53">
        <v>364</v>
      </c>
    </row>
    <row r="7" spans="1:12" s="374" customFormat="1" ht="13.2" x14ac:dyDescent="0.2">
      <c r="A7" s="150" t="s">
        <v>611</v>
      </c>
      <c r="B7" s="52">
        <f>C7+D7</f>
        <v>1087</v>
      </c>
      <c r="C7" s="146">
        <f t="shared" si="0"/>
        <v>256</v>
      </c>
      <c r="D7" s="180">
        <f t="shared" si="0"/>
        <v>831</v>
      </c>
      <c r="E7" s="53">
        <v>5</v>
      </c>
      <c r="F7" s="53">
        <v>24</v>
      </c>
      <c r="G7" s="53">
        <v>58</v>
      </c>
      <c r="H7" s="53">
        <v>235</v>
      </c>
      <c r="I7" s="53">
        <v>58</v>
      </c>
      <c r="J7" s="53">
        <v>191</v>
      </c>
      <c r="K7" s="53">
        <v>135</v>
      </c>
      <c r="L7" s="53">
        <v>381</v>
      </c>
    </row>
    <row r="8" spans="1:12" s="374" customFormat="1" ht="13.2" x14ac:dyDescent="0.2">
      <c r="A8" s="150" t="s">
        <v>603</v>
      </c>
      <c r="B8" s="381">
        <f>C8+D8</f>
        <v>1128</v>
      </c>
      <c r="C8" s="382">
        <f t="shared" si="0"/>
        <v>259</v>
      </c>
      <c r="D8" s="383">
        <f t="shared" si="0"/>
        <v>869</v>
      </c>
      <c r="E8" s="384">
        <v>5</v>
      </c>
      <c r="F8" s="384">
        <v>24</v>
      </c>
      <c r="G8" s="384">
        <v>58</v>
      </c>
      <c r="H8" s="384">
        <v>240</v>
      </c>
      <c r="I8" s="384">
        <v>59</v>
      </c>
      <c r="J8" s="384">
        <v>199</v>
      </c>
      <c r="K8" s="384">
        <v>137</v>
      </c>
      <c r="L8" s="384">
        <v>406</v>
      </c>
    </row>
    <row r="9" spans="1:12" s="374" customFormat="1" ht="13.8" thickBot="1" x14ac:dyDescent="0.25">
      <c r="A9" s="542" t="s">
        <v>520</v>
      </c>
      <c r="B9" s="385">
        <f>C9+D9</f>
        <v>1142</v>
      </c>
      <c r="C9" s="386">
        <f t="shared" si="0"/>
        <v>260</v>
      </c>
      <c r="D9" s="387">
        <f t="shared" si="0"/>
        <v>882</v>
      </c>
      <c r="E9" s="388">
        <v>4</v>
      </c>
      <c r="F9" s="388">
        <v>23</v>
      </c>
      <c r="G9" s="388">
        <v>67</v>
      </c>
      <c r="H9" s="388">
        <v>237</v>
      </c>
      <c r="I9" s="388">
        <v>55</v>
      </c>
      <c r="J9" s="388">
        <v>201</v>
      </c>
      <c r="K9" s="388">
        <v>134</v>
      </c>
      <c r="L9" s="388">
        <v>421</v>
      </c>
    </row>
    <row r="10" spans="1:12" s="376" customFormat="1" ht="10.8" x14ac:dyDescent="0.15">
      <c r="A10" s="183"/>
      <c r="B10" s="184"/>
      <c r="C10" s="184"/>
      <c r="D10" s="184"/>
      <c r="E10" s="184"/>
      <c r="F10" s="184"/>
      <c r="G10" s="184"/>
      <c r="H10" s="184"/>
      <c r="I10" s="184"/>
      <c r="J10" s="184"/>
      <c r="K10" s="184"/>
      <c r="L10" s="161" t="s">
        <v>108</v>
      </c>
    </row>
  </sheetData>
  <mergeCells count="7">
    <mergeCell ref="A1:L1"/>
    <mergeCell ref="A3:A4"/>
    <mergeCell ref="B3:D3"/>
    <mergeCell ref="E3:F3"/>
    <mergeCell ref="G3:H3"/>
    <mergeCell ref="I3:J3"/>
    <mergeCell ref="K3:L3"/>
  </mergeCells>
  <phoneticPr fontId="1"/>
  <dataValidations count="1">
    <dataValidation imeMode="halfAlpha" allowBlank="1" showInputMessage="1" showErrorMessage="1" sqref="A9:XFD9"/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99"/>
    <pageSetUpPr fitToPage="1"/>
  </sheetPr>
  <dimension ref="A1:M9"/>
  <sheetViews>
    <sheetView workbookViewId="0">
      <selection sqref="A1:M1"/>
    </sheetView>
  </sheetViews>
  <sheetFormatPr defaultColWidth="9.109375" defaultRowHeight="12" x14ac:dyDescent="0.15"/>
  <cols>
    <col min="1" max="1" width="7.44140625" style="190" customWidth="1"/>
    <col min="2" max="13" width="7.5546875" style="190" customWidth="1"/>
    <col min="14" max="16384" width="9.109375" style="190"/>
  </cols>
  <sheetData>
    <row r="1" spans="1:13" ht="16.2" x14ac:dyDescent="0.2">
      <c r="A1" s="710" t="s">
        <v>380</v>
      </c>
      <c r="B1" s="710"/>
      <c r="C1" s="710"/>
      <c r="D1" s="710"/>
      <c r="E1" s="710"/>
      <c r="F1" s="710"/>
      <c r="G1" s="710"/>
      <c r="H1" s="710"/>
      <c r="I1" s="710"/>
      <c r="J1" s="710"/>
      <c r="K1" s="710"/>
      <c r="L1" s="710"/>
      <c r="M1" s="710"/>
    </row>
    <row r="2" spans="1:13" s="373" customFormat="1" ht="11.4" thickBot="1" x14ac:dyDescent="0.2">
      <c r="A2" s="144" t="s">
        <v>612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5" t="s">
        <v>576</v>
      </c>
    </row>
    <row r="3" spans="1:13" s="374" customFormat="1" ht="13.2" x14ac:dyDescent="0.2">
      <c r="A3" s="528" t="s">
        <v>88</v>
      </c>
      <c r="B3" s="530" t="s">
        <v>591</v>
      </c>
      <c r="C3" s="531" t="s">
        <v>613</v>
      </c>
      <c r="D3" s="531" t="s">
        <v>122</v>
      </c>
      <c r="E3" s="531" t="s">
        <v>123</v>
      </c>
      <c r="F3" s="531" t="s">
        <v>124</v>
      </c>
      <c r="G3" s="531" t="s">
        <v>129</v>
      </c>
      <c r="H3" s="531" t="s">
        <v>130</v>
      </c>
      <c r="I3" s="531" t="s">
        <v>131</v>
      </c>
      <c r="J3" s="531" t="s">
        <v>132</v>
      </c>
      <c r="K3" s="531" t="s">
        <v>127</v>
      </c>
      <c r="L3" s="527" t="s">
        <v>128</v>
      </c>
      <c r="M3" s="185" t="s">
        <v>90</v>
      </c>
    </row>
    <row r="4" spans="1:13" s="374" customFormat="1" ht="13.2" x14ac:dyDescent="0.2">
      <c r="A4" s="579" t="s">
        <v>602</v>
      </c>
      <c r="B4" s="254">
        <f>C4+D4+E4+F4+G4+H4+I4+J4+K4+L4+M4</f>
        <v>1016</v>
      </c>
      <c r="C4" s="150">
        <v>5</v>
      </c>
      <c r="D4" s="150">
        <v>27</v>
      </c>
      <c r="E4" s="150">
        <v>47</v>
      </c>
      <c r="F4" s="150">
        <v>43</v>
      </c>
      <c r="G4" s="150">
        <v>47</v>
      </c>
      <c r="H4" s="150">
        <v>82</v>
      </c>
      <c r="I4" s="150">
        <v>53</v>
      </c>
      <c r="J4" s="150">
        <v>362</v>
      </c>
      <c r="K4" s="150">
        <v>260</v>
      </c>
      <c r="L4" s="150">
        <v>28</v>
      </c>
      <c r="M4" s="150">
        <v>62</v>
      </c>
    </row>
    <row r="5" spans="1:13" s="374" customFormat="1" ht="13.2" x14ac:dyDescent="0.2">
      <c r="A5" s="541" t="s">
        <v>320</v>
      </c>
      <c r="B5" s="254">
        <f>C5+D5+E5+F5+G5+H5+I5+J5+K5+L5+M5</f>
        <v>1048</v>
      </c>
      <c r="C5" s="150">
        <v>10</v>
      </c>
      <c r="D5" s="150">
        <v>24</v>
      </c>
      <c r="E5" s="150">
        <v>46</v>
      </c>
      <c r="F5" s="150">
        <v>47</v>
      </c>
      <c r="G5" s="150">
        <v>42</v>
      </c>
      <c r="H5" s="150">
        <v>83</v>
      </c>
      <c r="I5" s="150">
        <v>52</v>
      </c>
      <c r="J5" s="150">
        <v>381</v>
      </c>
      <c r="K5" s="150">
        <v>269</v>
      </c>
      <c r="L5" s="150">
        <v>28</v>
      </c>
      <c r="M5" s="150">
        <v>66</v>
      </c>
    </row>
    <row r="6" spans="1:13" s="374" customFormat="1" ht="13.2" x14ac:dyDescent="0.2">
      <c r="A6" s="150" t="s">
        <v>471</v>
      </c>
      <c r="B6" s="52">
        <f>C6+D6+E6+F6+G6+H6+I6+J6+K6+L6+M6</f>
        <v>1087</v>
      </c>
      <c r="C6" s="150">
        <v>4</v>
      </c>
      <c r="D6" s="150">
        <v>32</v>
      </c>
      <c r="E6" s="150">
        <v>43</v>
      </c>
      <c r="F6" s="150">
        <v>45</v>
      </c>
      <c r="G6" s="150">
        <v>55</v>
      </c>
      <c r="H6" s="150">
        <v>77</v>
      </c>
      <c r="I6" s="150">
        <v>57</v>
      </c>
      <c r="J6" s="150">
        <v>383</v>
      </c>
      <c r="K6" s="150">
        <v>292</v>
      </c>
      <c r="L6" s="150">
        <v>27</v>
      </c>
      <c r="M6" s="150">
        <v>72</v>
      </c>
    </row>
    <row r="7" spans="1:13" s="374" customFormat="1" ht="13.2" x14ac:dyDescent="0.2">
      <c r="A7" s="150" t="s">
        <v>603</v>
      </c>
      <c r="B7" s="151">
        <f>C7+D7+E7+F7+G7+H7+I7+J7+K7+L7+M7</f>
        <v>1128</v>
      </c>
      <c r="C7" s="229">
        <v>4</v>
      </c>
      <c r="D7" s="229">
        <v>36</v>
      </c>
      <c r="E7" s="229">
        <v>43</v>
      </c>
      <c r="F7" s="229">
        <v>62</v>
      </c>
      <c r="G7" s="229">
        <v>52</v>
      </c>
      <c r="H7" s="229">
        <v>62</v>
      </c>
      <c r="I7" s="229">
        <v>59</v>
      </c>
      <c r="J7" s="229">
        <v>407</v>
      </c>
      <c r="K7" s="229">
        <v>293</v>
      </c>
      <c r="L7" s="229">
        <v>38</v>
      </c>
      <c r="M7" s="229">
        <v>72</v>
      </c>
    </row>
    <row r="8" spans="1:13" s="374" customFormat="1" ht="13.8" thickBot="1" x14ac:dyDescent="0.25">
      <c r="A8" s="542" t="s">
        <v>520</v>
      </c>
      <c r="B8" s="56">
        <f>C8+D8+E8+F8+G8+H8+I8+J8+K8+L8+M8</f>
        <v>1142</v>
      </c>
      <c r="C8" s="57">
        <v>5</v>
      </c>
      <c r="D8" s="57">
        <v>29</v>
      </c>
      <c r="E8" s="57">
        <v>50</v>
      </c>
      <c r="F8" s="57">
        <v>57</v>
      </c>
      <c r="G8" s="57">
        <v>61</v>
      </c>
      <c r="H8" s="57">
        <v>58</v>
      </c>
      <c r="I8" s="57">
        <v>56</v>
      </c>
      <c r="J8" s="57">
        <v>417</v>
      </c>
      <c r="K8" s="57">
        <v>300</v>
      </c>
      <c r="L8" s="57">
        <v>41</v>
      </c>
      <c r="M8" s="57">
        <v>68</v>
      </c>
    </row>
    <row r="9" spans="1:13" s="376" customFormat="1" ht="10.8" x14ac:dyDescent="0.15">
      <c r="A9" s="183"/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161" t="s">
        <v>108</v>
      </c>
    </row>
  </sheetData>
  <mergeCells count="1">
    <mergeCell ref="A1:M1"/>
  </mergeCells>
  <phoneticPr fontId="1"/>
  <dataValidations count="1">
    <dataValidation imeMode="halfAlpha" allowBlank="1" showInputMessage="1" showErrorMessage="1" sqref="A8:XFD8"/>
  </dataValidations>
  <pageMargins left="0.70866141732283472" right="0.70866141732283472" top="0.74803149606299213" bottom="0.74803149606299213" header="0.31496062992125984" footer="0.31496062992125984"/>
  <pageSetup paperSize="9" scale="99" fitToHeight="0" orientation="portrait" r:id="rId1"/>
  <headerFooter>
    <oddHeader>&amp;L&amp;A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99"/>
  </sheetPr>
  <dimension ref="A1:F15"/>
  <sheetViews>
    <sheetView workbookViewId="0">
      <selection sqref="A1:F1"/>
    </sheetView>
  </sheetViews>
  <sheetFormatPr defaultColWidth="9.109375" defaultRowHeight="12" x14ac:dyDescent="0.15"/>
  <cols>
    <col min="1" max="1" width="11.44140625" style="190" customWidth="1"/>
    <col min="2" max="6" width="12.88671875" style="190" customWidth="1"/>
    <col min="7" max="16384" width="9.109375" style="190"/>
  </cols>
  <sheetData>
    <row r="1" spans="1:6" ht="16.2" x14ac:dyDescent="0.2">
      <c r="A1" s="710" t="s">
        <v>133</v>
      </c>
      <c r="B1" s="710"/>
      <c r="C1" s="710"/>
      <c r="D1" s="710"/>
      <c r="E1" s="710"/>
      <c r="F1" s="710"/>
    </row>
    <row r="2" spans="1:6" ht="13.8" thickBot="1" x14ac:dyDescent="0.2">
      <c r="A2" s="144" t="s">
        <v>614</v>
      </c>
      <c r="B2" s="186"/>
      <c r="C2" s="186"/>
      <c r="D2" s="186"/>
      <c r="E2" s="186"/>
      <c r="F2" s="145" t="s">
        <v>615</v>
      </c>
    </row>
    <row r="3" spans="1:6" ht="13.2" x14ac:dyDescent="0.15">
      <c r="A3" s="533" t="s">
        <v>87</v>
      </c>
      <c r="B3" s="580" t="s">
        <v>616</v>
      </c>
      <c r="C3" s="534">
        <v>29</v>
      </c>
      <c r="D3" s="534">
        <v>30</v>
      </c>
      <c r="E3" s="534">
        <v>31</v>
      </c>
      <c r="F3" s="535" t="s">
        <v>617</v>
      </c>
    </row>
    <row r="4" spans="1:6" ht="13.2" x14ac:dyDescent="0.15">
      <c r="A4" s="389" t="s">
        <v>134</v>
      </c>
      <c r="B4" s="390">
        <v>1489</v>
      </c>
      <c r="C4" s="390">
        <v>1636</v>
      </c>
      <c r="D4" s="390">
        <v>1679</v>
      </c>
      <c r="E4" s="390">
        <v>1912</v>
      </c>
      <c r="F4" s="390">
        <v>2017</v>
      </c>
    </row>
    <row r="5" spans="1:6" ht="13.2" x14ac:dyDescent="0.2">
      <c r="A5" s="391" t="s">
        <v>321</v>
      </c>
      <c r="B5" s="392">
        <v>4</v>
      </c>
      <c r="C5" s="392">
        <v>8</v>
      </c>
      <c r="D5" s="392">
        <v>11</v>
      </c>
      <c r="E5" s="393">
        <v>10</v>
      </c>
      <c r="F5" s="476">
        <v>4</v>
      </c>
    </row>
    <row r="6" spans="1:6" ht="13.2" x14ac:dyDescent="0.2">
      <c r="A6" s="391" t="s">
        <v>322</v>
      </c>
      <c r="B6" s="392">
        <v>32</v>
      </c>
      <c r="C6" s="392">
        <v>40</v>
      </c>
      <c r="D6" s="392">
        <v>45</v>
      </c>
      <c r="E6" s="393">
        <v>52</v>
      </c>
      <c r="F6" s="476">
        <v>63</v>
      </c>
    </row>
    <row r="7" spans="1:6" ht="13.2" x14ac:dyDescent="0.2">
      <c r="A7" s="391" t="s">
        <v>323</v>
      </c>
      <c r="B7" s="392">
        <v>125</v>
      </c>
      <c r="C7" s="392">
        <v>142</v>
      </c>
      <c r="D7" s="392">
        <v>157</v>
      </c>
      <c r="E7" s="393">
        <v>205</v>
      </c>
      <c r="F7" s="476">
        <v>215</v>
      </c>
    </row>
    <row r="8" spans="1:6" ht="13.2" x14ac:dyDescent="0.2">
      <c r="A8" s="391" t="s">
        <v>324</v>
      </c>
      <c r="B8" s="392">
        <v>269</v>
      </c>
      <c r="C8" s="392">
        <v>287</v>
      </c>
      <c r="D8" s="392">
        <v>263</v>
      </c>
      <c r="E8" s="393">
        <v>295</v>
      </c>
      <c r="F8" s="476">
        <v>309</v>
      </c>
    </row>
    <row r="9" spans="1:6" ht="13.2" x14ac:dyDescent="0.2">
      <c r="A9" s="391" t="s">
        <v>325</v>
      </c>
      <c r="B9" s="392">
        <v>367</v>
      </c>
      <c r="C9" s="392">
        <v>392</v>
      </c>
      <c r="D9" s="392">
        <v>410</v>
      </c>
      <c r="E9" s="393">
        <v>460</v>
      </c>
      <c r="F9" s="476">
        <v>489</v>
      </c>
    </row>
    <row r="10" spans="1:6" ht="13.2" x14ac:dyDescent="0.2">
      <c r="A10" s="391" t="s">
        <v>326</v>
      </c>
      <c r="B10" s="392">
        <v>313</v>
      </c>
      <c r="C10" s="392">
        <v>335</v>
      </c>
      <c r="D10" s="392">
        <v>356</v>
      </c>
      <c r="E10" s="393">
        <v>399</v>
      </c>
      <c r="F10" s="476">
        <v>432</v>
      </c>
    </row>
    <row r="11" spans="1:6" ht="13.2" x14ac:dyDescent="0.2">
      <c r="A11" s="391" t="s">
        <v>327</v>
      </c>
      <c r="B11" s="392">
        <v>240</v>
      </c>
      <c r="C11" s="392">
        <v>263</v>
      </c>
      <c r="D11" s="392">
        <v>259</v>
      </c>
      <c r="E11" s="393">
        <v>282</v>
      </c>
      <c r="F11" s="476">
        <v>270</v>
      </c>
    </row>
    <row r="12" spans="1:6" ht="13.8" thickBot="1" x14ac:dyDescent="0.25">
      <c r="A12" s="394" t="s">
        <v>328</v>
      </c>
      <c r="B12" s="395">
        <v>139</v>
      </c>
      <c r="C12" s="395">
        <v>169</v>
      </c>
      <c r="D12" s="395">
        <v>178</v>
      </c>
      <c r="E12" s="396">
        <v>209</v>
      </c>
      <c r="F12" s="477">
        <v>235</v>
      </c>
    </row>
    <row r="13" spans="1:6" ht="13.2" x14ac:dyDescent="0.15">
      <c r="A13" s="187" t="s">
        <v>135</v>
      </c>
      <c r="B13" s="188"/>
      <c r="C13" s="188"/>
      <c r="D13" s="188"/>
      <c r="E13" s="188"/>
      <c r="F13" s="397"/>
    </row>
    <row r="14" spans="1:6" ht="13.2" x14ac:dyDescent="0.15">
      <c r="A14" s="188"/>
      <c r="B14" s="188"/>
      <c r="C14" s="188"/>
      <c r="D14" s="188"/>
      <c r="E14" s="188"/>
      <c r="F14" s="166" t="s">
        <v>618</v>
      </c>
    </row>
    <row r="15" spans="1:6" ht="13.2" x14ac:dyDescent="0.2">
      <c r="A15" s="478"/>
    </row>
  </sheetData>
  <mergeCells count="1">
    <mergeCell ref="A1:F1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12"/>
  <sheetViews>
    <sheetView workbookViewId="0">
      <selection sqref="A1:H1"/>
    </sheetView>
  </sheetViews>
  <sheetFormatPr defaultColWidth="9.109375" defaultRowHeight="12" x14ac:dyDescent="0.15"/>
  <cols>
    <col min="1" max="1" width="7.6640625" style="134" bestFit="1" customWidth="1"/>
    <col min="2" max="6" width="9.109375" style="134"/>
    <col min="7" max="8" width="11.44140625" style="134" customWidth="1"/>
    <col min="9" max="16384" width="9.109375" style="134"/>
  </cols>
  <sheetData>
    <row r="1" spans="1:9" ht="16.2" x14ac:dyDescent="0.2">
      <c r="A1" s="592" t="s">
        <v>11</v>
      </c>
      <c r="B1" s="592"/>
      <c r="C1" s="592"/>
      <c r="D1" s="592"/>
      <c r="E1" s="592"/>
      <c r="F1" s="592"/>
      <c r="G1" s="592"/>
      <c r="H1" s="592"/>
    </row>
    <row r="2" spans="1:9" s="15" customFormat="1" ht="11.4" thickBot="1" x14ac:dyDescent="0.2">
      <c r="A2" s="1" t="s">
        <v>1</v>
      </c>
      <c r="B2" s="2"/>
      <c r="C2" s="2"/>
      <c r="D2" s="2"/>
      <c r="E2" s="2"/>
      <c r="F2" s="2"/>
      <c r="G2" s="2"/>
      <c r="H2" s="2" t="s">
        <v>2</v>
      </c>
    </row>
    <row r="3" spans="1:9" s="271" customFormat="1" ht="12" customHeight="1" x14ac:dyDescent="0.2">
      <c r="A3" s="593" t="s">
        <v>462</v>
      </c>
      <c r="B3" s="596" t="s">
        <v>361</v>
      </c>
      <c r="C3" s="599" t="s">
        <v>463</v>
      </c>
      <c r="D3" s="600"/>
      <c r="E3" s="600"/>
      <c r="F3" s="593"/>
      <c r="G3" s="604" t="s">
        <v>12</v>
      </c>
      <c r="H3" s="607" t="s">
        <v>13</v>
      </c>
      <c r="I3" s="270"/>
    </row>
    <row r="4" spans="1:9" s="271" customFormat="1" ht="12" customHeight="1" x14ac:dyDescent="0.2">
      <c r="A4" s="594"/>
      <c r="B4" s="597"/>
      <c r="C4" s="601"/>
      <c r="D4" s="602"/>
      <c r="E4" s="602"/>
      <c r="F4" s="603"/>
      <c r="G4" s="605"/>
      <c r="H4" s="608"/>
      <c r="I4" s="270"/>
    </row>
    <row r="5" spans="1:9" s="271" customFormat="1" ht="13.2" x14ac:dyDescent="0.2">
      <c r="A5" s="595"/>
      <c r="B5" s="598"/>
      <c r="C5" s="499" t="s">
        <v>464</v>
      </c>
      <c r="D5" s="499" t="s">
        <v>465</v>
      </c>
      <c r="E5" s="499" t="s">
        <v>466</v>
      </c>
      <c r="F5" s="499" t="s">
        <v>14</v>
      </c>
      <c r="G5" s="606"/>
      <c r="H5" s="609"/>
      <c r="I5" s="270"/>
    </row>
    <row r="6" spans="1:9" s="271" customFormat="1" ht="13.2" x14ac:dyDescent="0.2">
      <c r="A6" s="514" t="s">
        <v>455</v>
      </c>
      <c r="B6" s="275">
        <f>SUM(C6:H6)</f>
        <v>2686</v>
      </c>
      <c r="C6" s="131">
        <v>281</v>
      </c>
      <c r="D6" s="131">
        <v>76</v>
      </c>
      <c r="E6" s="131">
        <v>45</v>
      </c>
      <c r="F6" s="131">
        <v>113</v>
      </c>
      <c r="G6" s="131">
        <v>76</v>
      </c>
      <c r="H6" s="131">
        <v>2095</v>
      </c>
      <c r="I6" s="270"/>
    </row>
    <row r="7" spans="1:9" s="271" customFormat="1" ht="13.2" x14ac:dyDescent="0.2">
      <c r="A7" s="514" t="s">
        <v>442</v>
      </c>
      <c r="B7" s="275">
        <f>SUM(C7:H7)</f>
        <v>2651</v>
      </c>
      <c r="C7" s="131">
        <v>282</v>
      </c>
      <c r="D7" s="131">
        <v>59</v>
      </c>
      <c r="E7" s="131">
        <v>44</v>
      </c>
      <c r="F7" s="131">
        <v>111</v>
      </c>
      <c r="G7" s="131">
        <v>71</v>
      </c>
      <c r="H7" s="131">
        <v>2084</v>
      </c>
      <c r="I7" s="270"/>
    </row>
    <row r="8" spans="1:9" s="271" customFormat="1" ht="13.2" x14ac:dyDescent="0.2">
      <c r="A8" s="514" t="s">
        <v>320</v>
      </c>
      <c r="B8" s="275">
        <f>SUM(C8:H8)</f>
        <v>2652</v>
      </c>
      <c r="C8" s="131">
        <v>282</v>
      </c>
      <c r="D8" s="131">
        <v>54</v>
      </c>
      <c r="E8" s="131">
        <v>44</v>
      </c>
      <c r="F8" s="131">
        <v>105</v>
      </c>
      <c r="G8" s="131">
        <v>72</v>
      </c>
      <c r="H8" s="131">
        <v>2095</v>
      </c>
      <c r="I8" s="270"/>
    </row>
    <row r="9" spans="1:9" s="271" customFormat="1" ht="13.2" x14ac:dyDescent="0.2">
      <c r="A9" s="514" t="s">
        <v>452</v>
      </c>
      <c r="B9" s="275">
        <f>SUM(C9:H9)</f>
        <v>2611</v>
      </c>
      <c r="C9" s="131">
        <v>282</v>
      </c>
      <c r="D9" s="53">
        <v>50</v>
      </c>
      <c r="E9" s="131">
        <v>37</v>
      </c>
      <c r="F9" s="131">
        <v>114</v>
      </c>
      <c r="G9" s="131">
        <v>74</v>
      </c>
      <c r="H9" s="131">
        <v>2054</v>
      </c>
      <c r="I9" s="270"/>
    </row>
    <row r="10" spans="1:9" s="271" customFormat="1" ht="13.8" thickBot="1" x14ac:dyDescent="0.25">
      <c r="A10" s="515" t="s">
        <v>460</v>
      </c>
      <c r="B10" s="275">
        <f>SUM(C10:H10)</f>
        <v>2552</v>
      </c>
      <c r="C10" s="142">
        <v>272</v>
      </c>
      <c r="D10" s="57">
        <v>50</v>
      </c>
      <c r="E10" s="142">
        <v>36</v>
      </c>
      <c r="F10" s="142">
        <v>111</v>
      </c>
      <c r="G10" s="142">
        <v>70</v>
      </c>
      <c r="H10" s="142">
        <v>2013</v>
      </c>
      <c r="I10" s="270"/>
    </row>
    <row r="11" spans="1:9" s="274" customFormat="1" ht="10.8" x14ac:dyDescent="0.15">
      <c r="A11" s="9" t="s">
        <v>467</v>
      </c>
      <c r="B11" s="9"/>
      <c r="C11" s="9"/>
      <c r="D11" s="9"/>
      <c r="E11" s="9"/>
      <c r="F11" s="9"/>
      <c r="G11" s="9"/>
      <c r="H11" s="513"/>
    </row>
    <row r="12" spans="1:9" x14ac:dyDescent="0.15">
      <c r="A12" s="7"/>
      <c r="B12" s="7"/>
      <c r="C12" s="7"/>
      <c r="D12" s="7"/>
      <c r="E12" s="7"/>
      <c r="F12" s="7"/>
      <c r="G12" s="7"/>
      <c r="H12" s="10" t="s">
        <v>10</v>
      </c>
    </row>
  </sheetData>
  <mergeCells count="6">
    <mergeCell ref="A1:H1"/>
    <mergeCell ref="A3:A5"/>
    <mergeCell ref="B3:B5"/>
    <mergeCell ref="C3:F4"/>
    <mergeCell ref="G3:G5"/>
    <mergeCell ref="H3:H5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99"/>
  </sheetPr>
  <dimension ref="A1:E15"/>
  <sheetViews>
    <sheetView workbookViewId="0">
      <selection sqref="A1:F1"/>
    </sheetView>
  </sheetViews>
  <sheetFormatPr defaultRowHeight="12" x14ac:dyDescent="0.15"/>
  <cols>
    <col min="1" max="1" width="5" customWidth="1"/>
    <col min="2" max="2" width="26.88671875" customWidth="1"/>
    <col min="3" max="5" width="11.44140625" customWidth="1"/>
  </cols>
  <sheetData>
    <row r="1" spans="1:5" ht="16.2" x14ac:dyDescent="0.15">
      <c r="A1" s="610" t="s">
        <v>330</v>
      </c>
      <c r="B1" s="610"/>
      <c r="C1" s="610"/>
      <c r="D1" s="610"/>
      <c r="E1" s="610"/>
    </row>
    <row r="2" spans="1:5" ht="12.6" thickBot="1" x14ac:dyDescent="0.2">
      <c r="A2" s="193"/>
      <c r="B2" s="193"/>
      <c r="C2" s="193"/>
      <c r="D2" s="193"/>
      <c r="E2" s="2" t="s">
        <v>566</v>
      </c>
    </row>
    <row r="3" spans="1:5" ht="13.2" x14ac:dyDescent="0.15">
      <c r="A3" s="603" t="s">
        <v>87</v>
      </c>
      <c r="B3" s="733"/>
      <c r="C3" s="194" t="s">
        <v>136</v>
      </c>
      <c r="D3" s="532" t="s">
        <v>137</v>
      </c>
      <c r="E3" s="518" t="s">
        <v>138</v>
      </c>
    </row>
    <row r="4" spans="1:5" ht="12.75" customHeight="1" x14ac:dyDescent="0.15">
      <c r="A4" s="734" t="s">
        <v>139</v>
      </c>
      <c r="B4" s="517" t="s">
        <v>134</v>
      </c>
      <c r="C4" s="398">
        <v>29</v>
      </c>
      <c r="D4" s="398">
        <v>20</v>
      </c>
      <c r="E4" s="398">
        <v>9</v>
      </c>
    </row>
    <row r="5" spans="1:5" ht="13.2" x14ac:dyDescent="0.15">
      <c r="A5" s="735"/>
      <c r="B5" s="195" t="s">
        <v>140</v>
      </c>
      <c r="C5" s="398">
        <v>6</v>
      </c>
      <c r="D5" s="399">
        <v>5</v>
      </c>
      <c r="E5" s="399">
        <v>1</v>
      </c>
    </row>
    <row r="6" spans="1:5" ht="13.2" x14ac:dyDescent="0.15">
      <c r="A6" s="735"/>
      <c r="B6" s="195" t="s">
        <v>141</v>
      </c>
      <c r="C6" s="398">
        <v>1</v>
      </c>
      <c r="D6" s="399">
        <v>1</v>
      </c>
      <c r="E6" s="399" t="s">
        <v>619</v>
      </c>
    </row>
    <row r="7" spans="1:5" ht="13.2" x14ac:dyDescent="0.15">
      <c r="A7" s="736"/>
      <c r="B7" s="196" t="s">
        <v>142</v>
      </c>
      <c r="C7" s="400">
        <v>22</v>
      </c>
      <c r="D7" s="401">
        <v>14</v>
      </c>
      <c r="E7" s="401">
        <v>8</v>
      </c>
    </row>
    <row r="8" spans="1:5" ht="12.75" customHeight="1" x14ac:dyDescent="0.15">
      <c r="A8" s="734" t="s">
        <v>143</v>
      </c>
      <c r="B8" s="197" t="s">
        <v>134</v>
      </c>
      <c r="C8" s="398">
        <v>29</v>
      </c>
      <c r="D8" s="398">
        <v>20</v>
      </c>
      <c r="E8" s="398">
        <v>9</v>
      </c>
    </row>
    <row r="9" spans="1:5" ht="13.2" x14ac:dyDescent="0.15">
      <c r="A9" s="735"/>
      <c r="B9" s="198" t="s">
        <v>144</v>
      </c>
      <c r="C9" s="398" t="s">
        <v>619</v>
      </c>
      <c r="D9" s="399" t="s">
        <v>619</v>
      </c>
      <c r="E9" s="399" t="s">
        <v>619</v>
      </c>
    </row>
    <row r="10" spans="1:5" ht="13.2" x14ac:dyDescent="0.15">
      <c r="A10" s="735"/>
      <c r="B10" s="198" t="s">
        <v>145</v>
      </c>
      <c r="C10" s="398">
        <v>10</v>
      </c>
      <c r="D10" s="399">
        <v>6</v>
      </c>
      <c r="E10" s="399">
        <v>4</v>
      </c>
    </row>
    <row r="11" spans="1:5" ht="13.2" x14ac:dyDescent="0.15">
      <c r="A11" s="735"/>
      <c r="B11" s="198" t="s">
        <v>146</v>
      </c>
      <c r="C11" s="398">
        <v>14</v>
      </c>
      <c r="D11" s="399">
        <v>11</v>
      </c>
      <c r="E11" s="399">
        <v>3</v>
      </c>
    </row>
    <row r="12" spans="1:5" ht="13.8" thickBot="1" x14ac:dyDescent="0.2">
      <c r="A12" s="737"/>
      <c r="B12" s="198" t="s">
        <v>147</v>
      </c>
      <c r="C12" s="402">
        <v>5</v>
      </c>
      <c r="D12" s="403">
        <v>3</v>
      </c>
      <c r="E12" s="404">
        <v>2</v>
      </c>
    </row>
    <row r="13" spans="1:5" x14ac:dyDescent="0.15">
      <c r="A13" s="1" t="s">
        <v>620</v>
      </c>
      <c r="B13" s="405"/>
      <c r="C13" s="405"/>
      <c r="D13" s="405"/>
      <c r="E13" s="134"/>
    </row>
    <row r="14" spans="1:5" x14ac:dyDescent="0.15">
      <c r="A14" s="204" t="s">
        <v>331</v>
      </c>
      <c r="B14" s="134"/>
      <c r="C14" s="134"/>
      <c r="D14" s="134"/>
      <c r="E14" s="134"/>
    </row>
    <row r="15" spans="1:5" x14ac:dyDescent="0.15">
      <c r="A15" s="134"/>
      <c r="B15" s="134"/>
      <c r="C15" s="134"/>
      <c r="D15" s="134"/>
      <c r="E15" s="6" t="s">
        <v>332</v>
      </c>
    </row>
  </sheetData>
  <mergeCells count="4">
    <mergeCell ref="A1:E1"/>
    <mergeCell ref="A3:B3"/>
    <mergeCell ref="A4:A7"/>
    <mergeCell ref="A8:A12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99"/>
  </sheetPr>
  <dimension ref="A1:E17"/>
  <sheetViews>
    <sheetView workbookViewId="0">
      <selection sqref="A1:F1"/>
    </sheetView>
  </sheetViews>
  <sheetFormatPr defaultColWidth="9.109375" defaultRowHeight="12" x14ac:dyDescent="0.15"/>
  <cols>
    <col min="1" max="1" width="5" style="7" customWidth="1"/>
    <col min="2" max="2" width="17.5546875" style="7" customWidth="1"/>
    <col min="3" max="5" width="11.44140625" style="7" customWidth="1"/>
    <col min="6" max="16384" width="9.109375" style="7"/>
  </cols>
  <sheetData>
    <row r="1" spans="1:5" ht="16.2" x14ac:dyDescent="0.15">
      <c r="A1" s="610" t="s">
        <v>381</v>
      </c>
      <c r="B1" s="610"/>
      <c r="C1" s="610"/>
      <c r="D1" s="610"/>
      <c r="E1" s="610"/>
    </row>
    <row r="2" spans="1:5" ht="12.6" thickBot="1" x14ac:dyDescent="0.2">
      <c r="A2" s="193"/>
      <c r="B2" s="193"/>
      <c r="C2" s="193"/>
      <c r="D2" s="193"/>
      <c r="E2" s="2" t="s">
        <v>621</v>
      </c>
    </row>
    <row r="3" spans="1:5" ht="13.2" x14ac:dyDescent="0.15">
      <c r="A3" s="603" t="s">
        <v>87</v>
      </c>
      <c r="B3" s="733"/>
      <c r="C3" s="194" t="s">
        <v>136</v>
      </c>
      <c r="D3" s="532" t="s">
        <v>137</v>
      </c>
      <c r="E3" s="518" t="s">
        <v>138</v>
      </c>
    </row>
    <row r="4" spans="1:5" ht="12.75" customHeight="1" x14ac:dyDescent="0.15">
      <c r="A4" s="738" t="s">
        <v>139</v>
      </c>
      <c r="B4" s="197" t="s">
        <v>134</v>
      </c>
      <c r="C4" s="402">
        <f>SUM(D4:E4)</f>
        <v>37</v>
      </c>
      <c r="D4" s="398">
        <f>SUM(D5:D9)</f>
        <v>20</v>
      </c>
      <c r="E4" s="398">
        <v>17</v>
      </c>
    </row>
    <row r="5" spans="1:5" ht="13.2" x14ac:dyDescent="0.15">
      <c r="A5" s="738"/>
      <c r="B5" s="200" t="s">
        <v>140</v>
      </c>
      <c r="C5" s="402">
        <f>SUM(D5:E5)</f>
        <v>20</v>
      </c>
      <c r="D5" s="403">
        <v>11</v>
      </c>
      <c r="E5" s="403">
        <v>9</v>
      </c>
    </row>
    <row r="6" spans="1:5" ht="13.2" x14ac:dyDescent="0.15">
      <c r="A6" s="738"/>
      <c r="B6" s="200" t="s">
        <v>148</v>
      </c>
      <c r="C6" s="402">
        <f>SUM(D6:E6)</f>
        <v>3</v>
      </c>
      <c r="D6" s="403">
        <v>1</v>
      </c>
      <c r="E6" s="403">
        <v>2</v>
      </c>
    </row>
    <row r="7" spans="1:5" ht="13.2" x14ac:dyDescent="0.15">
      <c r="A7" s="738"/>
      <c r="B7" s="200" t="s">
        <v>149</v>
      </c>
      <c r="C7" s="402">
        <f>SUM(D7:E7)</f>
        <v>14</v>
      </c>
      <c r="D7" s="403">
        <v>8</v>
      </c>
      <c r="E7" s="403">
        <v>6</v>
      </c>
    </row>
    <row r="8" spans="1:5" ht="13.2" x14ac:dyDescent="0.15">
      <c r="A8" s="738"/>
      <c r="B8" s="200" t="s">
        <v>150</v>
      </c>
      <c r="C8" s="402" t="s">
        <v>619</v>
      </c>
      <c r="D8" s="403" t="s">
        <v>619</v>
      </c>
      <c r="E8" s="403" t="s">
        <v>619</v>
      </c>
    </row>
    <row r="9" spans="1:5" ht="13.2" x14ac:dyDescent="0.15">
      <c r="A9" s="738"/>
      <c r="B9" s="201" t="s">
        <v>151</v>
      </c>
      <c r="C9" s="400" t="s">
        <v>619</v>
      </c>
      <c r="D9" s="401" t="s">
        <v>619</v>
      </c>
      <c r="E9" s="401" t="s">
        <v>619</v>
      </c>
    </row>
    <row r="10" spans="1:5" ht="12.75" customHeight="1" x14ac:dyDescent="0.15">
      <c r="A10" s="738" t="s">
        <v>143</v>
      </c>
      <c r="B10" s="197" t="s">
        <v>134</v>
      </c>
      <c r="C10" s="402">
        <f t="shared" ref="C10:C15" si="0">SUM(D10:E10)</f>
        <v>37</v>
      </c>
      <c r="D10" s="398">
        <f>SUM(D11:D15)</f>
        <v>20</v>
      </c>
      <c r="E10" s="398">
        <v>17</v>
      </c>
    </row>
    <row r="11" spans="1:5" ht="13.2" x14ac:dyDescent="0.15">
      <c r="A11" s="738"/>
      <c r="B11" s="200" t="s">
        <v>152</v>
      </c>
      <c r="C11" s="402">
        <f t="shared" si="0"/>
        <v>4</v>
      </c>
      <c r="D11" s="403">
        <v>2</v>
      </c>
      <c r="E11" s="403">
        <v>2</v>
      </c>
    </row>
    <row r="12" spans="1:5" ht="13.2" x14ac:dyDescent="0.15">
      <c r="A12" s="738"/>
      <c r="B12" s="200" t="s">
        <v>153</v>
      </c>
      <c r="C12" s="402">
        <f t="shared" si="0"/>
        <v>5</v>
      </c>
      <c r="D12" s="403">
        <v>3</v>
      </c>
      <c r="E12" s="403">
        <v>2</v>
      </c>
    </row>
    <row r="13" spans="1:5" ht="13.2" x14ac:dyDescent="0.15">
      <c r="A13" s="738"/>
      <c r="B13" s="200" t="s">
        <v>154</v>
      </c>
      <c r="C13" s="402">
        <f t="shared" si="0"/>
        <v>7</v>
      </c>
      <c r="D13" s="403">
        <v>4</v>
      </c>
      <c r="E13" s="403">
        <v>3</v>
      </c>
    </row>
    <row r="14" spans="1:5" ht="13.2" x14ac:dyDescent="0.15">
      <c r="A14" s="738"/>
      <c r="B14" s="200" t="s">
        <v>155</v>
      </c>
      <c r="C14" s="402">
        <f t="shared" si="0"/>
        <v>9</v>
      </c>
      <c r="D14" s="403">
        <v>4</v>
      </c>
      <c r="E14" s="403">
        <v>5</v>
      </c>
    </row>
    <row r="15" spans="1:5" ht="13.8" thickBot="1" x14ac:dyDescent="0.2">
      <c r="A15" s="739"/>
      <c r="B15" s="202" t="s">
        <v>156</v>
      </c>
      <c r="C15" s="479">
        <f t="shared" si="0"/>
        <v>12</v>
      </c>
      <c r="D15" s="404">
        <v>7</v>
      </c>
      <c r="E15" s="404">
        <v>5</v>
      </c>
    </row>
    <row r="16" spans="1:5" x14ac:dyDescent="0.15">
      <c r="A16" s="1" t="s">
        <v>620</v>
      </c>
      <c r="B16" s="134"/>
      <c r="C16" s="134"/>
      <c r="D16" s="134"/>
      <c r="E16" s="134"/>
    </row>
    <row r="17" spans="1:5" x14ac:dyDescent="0.15">
      <c r="A17" s="134"/>
      <c r="B17" s="134"/>
      <c r="C17" s="134"/>
      <c r="D17" s="134"/>
      <c r="E17" s="6" t="s">
        <v>329</v>
      </c>
    </row>
  </sheetData>
  <mergeCells count="4">
    <mergeCell ref="A1:E1"/>
    <mergeCell ref="A3:B3"/>
    <mergeCell ref="A4:A9"/>
    <mergeCell ref="A10:A15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"/>
  <sheetViews>
    <sheetView workbookViewId="0">
      <selection sqref="A1:F1"/>
    </sheetView>
  </sheetViews>
  <sheetFormatPr defaultRowHeight="12" x14ac:dyDescent="0.15"/>
  <sheetData/>
  <phoneticPr fontId="1"/>
  <pageMargins left="0.7" right="0.7" top="0.75" bottom="0.75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12"/>
  <sheetViews>
    <sheetView workbookViewId="0">
      <selection sqref="A1:H1"/>
    </sheetView>
  </sheetViews>
  <sheetFormatPr defaultColWidth="9.109375" defaultRowHeight="12" x14ac:dyDescent="0.15"/>
  <cols>
    <col min="1" max="1" width="7.6640625" style="134" bestFit="1" customWidth="1"/>
    <col min="2" max="3" width="10.6640625" style="134" customWidth="1"/>
    <col min="4" max="8" width="12.109375" style="134" customWidth="1"/>
    <col min="9" max="16384" width="9.109375" style="134"/>
  </cols>
  <sheetData>
    <row r="1" spans="1:9" ht="16.2" x14ac:dyDescent="0.2">
      <c r="A1" s="592" t="s">
        <v>157</v>
      </c>
      <c r="B1" s="592"/>
      <c r="C1" s="592"/>
      <c r="D1" s="592"/>
      <c r="E1" s="592"/>
      <c r="F1" s="592"/>
      <c r="G1" s="592"/>
      <c r="H1" s="592"/>
    </row>
    <row r="2" spans="1:9" s="15" customFormat="1" ht="13.5" customHeight="1" thickBot="1" x14ac:dyDescent="0.2">
      <c r="B2" s="2"/>
      <c r="C2" s="2"/>
      <c r="D2" s="2"/>
      <c r="E2" s="2"/>
      <c r="F2" s="2"/>
      <c r="G2" s="2"/>
      <c r="H2" s="2" t="s">
        <v>622</v>
      </c>
    </row>
    <row r="3" spans="1:9" s="271" customFormat="1" ht="15" customHeight="1" x14ac:dyDescent="0.2">
      <c r="A3" s="593" t="s">
        <v>88</v>
      </c>
      <c r="B3" s="615" t="s">
        <v>333</v>
      </c>
      <c r="C3" s="613"/>
      <c r="D3" s="615" t="s">
        <v>158</v>
      </c>
      <c r="E3" s="613"/>
      <c r="F3" s="615" t="s">
        <v>159</v>
      </c>
      <c r="G3" s="613"/>
      <c r="H3" s="607" t="s">
        <v>623</v>
      </c>
      <c r="I3" s="270"/>
    </row>
    <row r="4" spans="1:9" s="271" customFormat="1" ht="15" customHeight="1" x14ac:dyDescent="0.2">
      <c r="A4" s="595"/>
      <c r="B4" s="519" t="s">
        <v>160</v>
      </c>
      <c r="C4" s="518" t="s">
        <v>624</v>
      </c>
      <c r="D4" s="518" t="s">
        <v>161</v>
      </c>
      <c r="E4" s="518" t="s">
        <v>162</v>
      </c>
      <c r="F4" s="518" t="s">
        <v>163</v>
      </c>
      <c r="G4" s="518" t="s">
        <v>162</v>
      </c>
      <c r="H4" s="740"/>
      <c r="I4" s="270"/>
    </row>
    <row r="5" spans="1:9" s="140" customFormat="1" ht="15" customHeight="1" x14ac:dyDescent="0.15">
      <c r="A5" s="10"/>
      <c r="B5" s="205" t="s">
        <v>625</v>
      </c>
      <c r="C5" s="10" t="s">
        <v>164</v>
      </c>
      <c r="D5" s="10" t="s">
        <v>165</v>
      </c>
      <c r="E5" s="10" t="s">
        <v>164</v>
      </c>
      <c r="F5" s="10" t="s">
        <v>626</v>
      </c>
      <c r="G5" s="10" t="s">
        <v>626</v>
      </c>
      <c r="H5" s="10" t="s">
        <v>164</v>
      </c>
      <c r="I5" s="406"/>
    </row>
    <row r="6" spans="1:9" s="271" customFormat="1" ht="15" customHeight="1" x14ac:dyDescent="0.2">
      <c r="A6" s="13" t="s">
        <v>627</v>
      </c>
      <c r="B6" s="127">
        <v>90742</v>
      </c>
      <c r="C6" s="53">
        <v>182897</v>
      </c>
      <c r="D6" s="53">
        <v>28707</v>
      </c>
      <c r="E6" s="53">
        <v>44117</v>
      </c>
      <c r="F6" s="206">
        <f t="shared" ref="F6:G10" si="0">SUM(D6/B6*100)</f>
        <v>31.635846686209252</v>
      </c>
      <c r="G6" s="206">
        <f t="shared" si="0"/>
        <v>24.121226701367437</v>
      </c>
      <c r="H6" s="207">
        <f>SUM(E6/D6)</f>
        <v>1.5368028703800467</v>
      </c>
      <c r="I6" s="270"/>
    </row>
    <row r="7" spans="1:9" s="271" customFormat="1" ht="15" customHeight="1" x14ac:dyDescent="0.2">
      <c r="A7" s="13" t="s">
        <v>320</v>
      </c>
      <c r="B7" s="127">
        <v>91928</v>
      </c>
      <c r="C7" s="53">
        <v>185101</v>
      </c>
      <c r="D7" s="53">
        <v>28014</v>
      </c>
      <c r="E7" s="53">
        <v>42329</v>
      </c>
      <c r="F7" s="206">
        <f t="shared" si="0"/>
        <v>30.473849099295101</v>
      </c>
      <c r="G7" s="206">
        <f t="shared" si="0"/>
        <v>22.868055818174941</v>
      </c>
      <c r="H7" s="207">
        <f>SUM(E7/D7)</f>
        <v>1.5109945027486258</v>
      </c>
      <c r="I7" s="270"/>
    </row>
    <row r="8" spans="1:9" s="271" customFormat="1" ht="15" customHeight="1" x14ac:dyDescent="0.2">
      <c r="A8" s="13" t="s">
        <v>471</v>
      </c>
      <c r="B8" s="127">
        <v>92951</v>
      </c>
      <c r="C8" s="53">
        <v>186375</v>
      </c>
      <c r="D8" s="53">
        <v>27207</v>
      </c>
      <c r="E8" s="53">
        <v>40358</v>
      </c>
      <c r="F8" s="206">
        <f t="shared" si="0"/>
        <v>29.270260674979294</v>
      </c>
      <c r="G8" s="206">
        <f t="shared" si="0"/>
        <v>21.654191817572098</v>
      </c>
      <c r="H8" s="207">
        <f>SUM(E8/D8)</f>
        <v>1.4833682508178043</v>
      </c>
      <c r="I8" s="270"/>
    </row>
    <row r="9" spans="1:9" s="271" customFormat="1" ht="15" customHeight="1" x14ac:dyDescent="0.2">
      <c r="A9" s="13" t="s">
        <v>628</v>
      </c>
      <c r="B9" s="127">
        <v>93665</v>
      </c>
      <c r="C9" s="53">
        <v>187199</v>
      </c>
      <c r="D9" s="53">
        <v>26932</v>
      </c>
      <c r="E9" s="53">
        <v>39460</v>
      </c>
      <c r="F9" s="206">
        <f t="shared" si="0"/>
        <v>28.75353653979608</v>
      </c>
      <c r="G9" s="206">
        <f t="shared" si="0"/>
        <v>21.079172431476664</v>
      </c>
      <c r="H9" s="207">
        <f>SUM(E9/D9)</f>
        <v>1.4651715431457002</v>
      </c>
      <c r="I9" s="270"/>
    </row>
    <row r="10" spans="1:9" s="271" customFormat="1" ht="15" customHeight="1" thickBot="1" x14ac:dyDescent="0.25">
      <c r="A10" s="544" t="s">
        <v>520</v>
      </c>
      <c r="B10" s="142">
        <v>94834</v>
      </c>
      <c r="C10" s="57">
        <v>188461</v>
      </c>
      <c r="D10" s="57">
        <v>26407</v>
      </c>
      <c r="E10" s="57">
        <v>38231</v>
      </c>
      <c r="F10" s="208">
        <f t="shared" si="0"/>
        <v>27.845498449923024</v>
      </c>
      <c r="G10" s="208">
        <f t="shared" si="0"/>
        <v>20.285894694393004</v>
      </c>
      <c r="H10" s="209">
        <f>SUM(E10/D10)</f>
        <v>1.4477600636194949</v>
      </c>
      <c r="I10" s="270"/>
    </row>
    <row r="11" spans="1:9" x14ac:dyDescent="0.15">
      <c r="H11" s="10" t="s">
        <v>386</v>
      </c>
    </row>
    <row r="12" spans="1:9" x14ac:dyDescent="0.15">
      <c r="H12" s="7"/>
    </row>
  </sheetData>
  <mergeCells count="6">
    <mergeCell ref="A1:H1"/>
    <mergeCell ref="A3:A4"/>
    <mergeCell ref="B3:C3"/>
    <mergeCell ref="D3:E3"/>
    <mergeCell ref="F3:G3"/>
    <mergeCell ref="H3:H4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19"/>
  <sheetViews>
    <sheetView workbookViewId="0">
      <selection sqref="A1:H1"/>
    </sheetView>
  </sheetViews>
  <sheetFormatPr defaultColWidth="9.109375" defaultRowHeight="12" x14ac:dyDescent="0.15"/>
  <cols>
    <col min="1" max="1" width="12.109375" style="134" customWidth="1"/>
    <col min="2" max="2" width="7.88671875" style="134" customWidth="1"/>
    <col min="3" max="6" width="12.88671875" style="367" customWidth="1"/>
    <col min="7" max="8" width="12.88671875" style="134" customWidth="1"/>
    <col min="9" max="9" width="10.6640625" style="134" bestFit="1" customWidth="1"/>
    <col min="10" max="10" width="9.109375" style="134"/>
    <col min="11" max="11" width="8.33203125" style="134" customWidth="1"/>
    <col min="12" max="13" width="12.33203125" style="134" bestFit="1" customWidth="1"/>
    <col min="14" max="15" width="11.33203125" style="134" bestFit="1" customWidth="1"/>
    <col min="16" max="16384" width="9.109375" style="134"/>
  </cols>
  <sheetData>
    <row r="1" spans="1:15" ht="16.2" x14ac:dyDescent="0.2">
      <c r="A1" s="592" t="s">
        <v>382</v>
      </c>
      <c r="B1" s="592"/>
      <c r="C1" s="592"/>
      <c r="D1" s="592"/>
      <c r="E1" s="592"/>
      <c r="F1" s="592"/>
      <c r="G1" s="592"/>
      <c r="H1" s="592"/>
    </row>
    <row r="2" spans="1:15" s="15" customFormat="1" ht="11.4" thickBot="1" x14ac:dyDescent="0.2">
      <c r="A2" s="211"/>
      <c r="B2" s="212"/>
      <c r="C2" s="212"/>
      <c r="D2" s="212"/>
      <c r="E2" s="212"/>
      <c r="F2" s="212"/>
      <c r="G2" s="212"/>
      <c r="H2" s="166" t="s">
        <v>629</v>
      </c>
      <c r="I2" s="407"/>
    </row>
    <row r="3" spans="1:15" s="271" customFormat="1" ht="12" customHeight="1" x14ac:dyDescent="0.2">
      <c r="A3" s="725" t="s">
        <v>20</v>
      </c>
      <c r="B3" s="748"/>
      <c r="C3" s="751" t="s">
        <v>101</v>
      </c>
      <c r="D3" s="748" t="s">
        <v>166</v>
      </c>
      <c r="E3" s="748" t="s">
        <v>167</v>
      </c>
      <c r="F3" s="748" t="s">
        <v>168</v>
      </c>
      <c r="G3" s="753" t="s">
        <v>630</v>
      </c>
      <c r="H3" s="754" t="s">
        <v>169</v>
      </c>
      <c r="I3" s="408"/>
    </row>
    <row r="4" spans="1:15" s="271" customFormat="1" ht="12" customHeight="1" x14ac:dyDescent="0.2">
      <c r="A4" s="749"/>
      <c r="B4" s="750"/>
      <c r="C4" s="752"/>
      <c r="D4" s="750"/>
      <c r="E4" s="750"/>
      <c r="F4" s="750"/>
      <c r="G4" s="707"/>
      <c r="H4" s="755"/>
      <c r="I4" s="408"/>
      <c r="J4" s="409"/>
      <c r="K4" s="409"/>
      <c r="L4" s="409"/>
      <c r="M4" s="409"/>
      <c r="N4" s="409"/>
      <c r="O4" s="409"/>
    </row>
    <row r="5" spans="1:15" s="271" customFormat="1" ht="13.2" x14ac:dyDescent="0.2">
      <c r="A5" s="741" t="s">
        <v>482</v>
      </c>
      <c r="B5" s="213" t="s">
        <v>631</v>
      </c>
      <c r="C5" s="52">
        <f t="shared" ref="C5:C6" si="0">SUM(D5:H5)</f>
        <v>783053</v>
      </c>
      <c r="D5" s="214">
        <f>708639+24510</f>
        <v>733149</v>
      </c>
      <c r="E5" s="214">
        <f>23946+767</f>
        <v>24713</v>
      </c>
      <c r="F5" s="214">
        <f>24242+564+17+1</f>
        <v>24824</v>
      </c>
      <c r="G5" s="214">
        <v>174</v>
      </c>
      <c r="H5" s="214">
        <v>193</v>
      </c>
      <c r="I5" s="410"/>
      <c r="J5" s="409"/>
      <c r="K5" s="409"/>
      <c r="L5" s="409"/>
      <c r="M5" s="409"/>
      <c r="N5" s="409"/>
      <c r="O5" s="409"/>
    </row>
    <row r="6" spans="1:15" s="271" customFormat="1" ht="13.2" x14ac:dyDescent="0.2">
      <c r="A6" s="742"/>
      <c r="B6" s="213" t="s">
        <v>170</v>
      </c>
      <c r="C6" s="52">
        <f t="shared" si="0"/>
        <v>11228854.234000001</v>
      </c>
      <c r="D6" s="214">
        <v>9791622</v>
      </c>
      <c r="E6" s="214">
        <f>(176756183+4801922)/1000</f>
        <v>181558.10500000001</v>
      </c>
      <c r="F6" s="214">
        <f>(1130778572+41834807+298750)/1000</f>
        <v>1172912.129</v>
      </c>
      <c r="G6" s="214">
        <v>73112</v>
      </c>
      <c r="H6" s="214">
        <v>9650</v>
      </c>
      <c r="I6" s="410"/>
      <c r="J6" s="409"/>
      <c r="K6" s="409"/>
      <c r="L6" s="409"/>
      <c r="M6" s="409"/>
      <c r="N6" s="409"/>
      <c r="O6" s="409"/>
    </row>
    <row r="7" spans="1:15" s="271" customFormat="1" ht="13.2" x14ac:dyDescent="0.2">
      <c r="A7" s="743" t="s">
        <v>226</v>
      </c>
      <c r="B7" s="213" t="s">
        <v>632</v>
      </c>
      <c r="C7" s="52">
        <f t="shared" ref="C7:C8" si="1">SUM(D7:H7)</f>
        <v>758216</v>
      </c>
      <c r="D7" s="214">
        <v>709561</v>
      </c>
      <c r="E7" s="214">
        <v>22794</v>
      </c>
      <c r="F7" s="214">
        <v>25505</v>
      </c>
      <c r="G7" s="214">
        <v>147</v>
      </c>
      <c r="H7" s="214">
        <v>209</v>
      </c>
      <c r="I7" s="410"/>
      <c r="J7" s="409"/>
      <c r="K7" s="409"/>
      <c r="L7" s="409"/>
      <c r="M7" s="409"/>
      <c r="N7" s="409"/>
      <c r="O7" s="409"/>
    </row>
    <row r="8" spans="1:15" s="271" customFormat="1" ht="13.2" x14ac:dyDescent="0.2">
      <c r="A8" s="744"/>
      <c r="B8" s="213" t="s">
        <v>170</v>
      </c>
      <c r="C8" s="52">
        <f t="shared" si="1"/>
        <v>10920281.088</v>
      </c>
      <c r="D8" s="214">
        <f>(9271129046+202460614)/1000</f>
        <v>9473589.6600000001</v>
      </c>
      <c r="E8" s="214">
        <f>(160754053+3182375)/1000</f>
        <v>163936.42800000001</v>
      </c>
      <c r="F8" s="214">
        <v>1210836</v>
      </c>
      <c r="G8" s="214">
        <v>61469</v>
      </c>
      <c r="H8" s="214">
        <v>10450</v>
      </c>
      <c r="I8" s="410"/>
      <c r="J8" s="409"/>
      <c r="K8" s="409"/>
      <c r="L8" s="409"/>
      <c r="M8" s="409"/>
      <c r="N8" s="409"/>
      <c r="O8" s="409"/>
    </row>
    <row r="9" spans="1:15" s="271" customFormat="1" ht="13.2" x14ac:dyDescent="0.2">
      <c r="A9" s="741" t="s">
        <v>365</v>
      </c>
      <c r="B9" s="213" t="s">
        <v>631</v>
      </c>
      <c r="C9" s="52">
        <f t="shared" ref="C9" si="2">SUM(D9:H9)</f>
        <v>726608</v>
      </c>
      <c r="D9" s="214">
        <v>678585</v>
      </c>
      <c r="E9" s="214">
        <f>21090+236</f>
        <v>21326</v>
      </c>
      <c r="F9" s="214">
        <f>26001+298+38+0</f>
        <v>26337</v>
      </c>
      <c r="G9" s="214">
        <f>148+3</f>
        <v>151</v>
      </c>
      <c r="H9" s="214">
        <v>209</v>
      </c>
      <c r="I9" s="410"/>
      <c r="J9" s="409"/>
      <c r="K9" s="409"/>
      <c r="L9" s="409"/>
      <c r="M9" s="409"/>
      <c r="N9" s="409"/>
      <c r="O9" s="409"/>
    </row>
    <row r="10" spans="1:15" s="271" customFormat="1" ht="13.2" x14ac:dyDescent="0.2">
      <c r="A10" s="744"/>
      <c r="B10" s="213" t="s">
        <v>170</v>
      </c>
      <c r="C10" s="52">
        <v>10814977.714</v>
      </c>
      <c r="D10" s="214">
        <v>9360655</v>
      </c>
      <c r="E10" s="214">
        <f>(146122846+1438868)/1000</f>
        <v>147561.71400000001</v>
      </c>
      <c r="F10" s="214">
        <v>1232875</v>
      </c>
      <c r="G10" s="214">
        <v>63436</v>
      </c>
      <c r="H10" s="214">
        <v>10450</v>
      </c>
      <c r="I10" s="410"/>
      <c r="J10" s="409"/>
      <c r="K10" s="409"/>
      <c r="L10" s="409"/>
      <c r="M10" s="409"/>
      <c r="N10" s="409"/>
      <c r="O10" s="409"/>
    </row>
    <row r="11" spans="1:15" s="271" customFormat="1" ht="13.2" x14ac:dyDescent="0.2">
      <c r="A11" s="745" t="s">
        <v>453</v>
      </c>
      <c r="B11" s="213" t="s">
        <v>633</v>
      </c>
      <c r="C11" s="52">
        <f>SUM(D11:H11)</f>
        <v>702850</v>
      </c>
      <c r="D11" s="214">
        <f>654225+3254</f>
        <v>657479</v>
      </c>
      <c r="E11" s="214">
        <f>19316+106</f>
        <v>19422</v>
      </c>
      <c r="F11" s="214">
        <f>25444+48+127+0</f>
        <v>25619</v>
      </c>
      <c r="G11" s="214">
        <f>155+2</f>
        <v>157</v>
      </c>
      <c r="H11" s="214">
        <v>173</v>
      </c>
      <c r="I11" s="411"/>
    </row>
    <row r="12" spans="1:15" s="271" customFormat="1" ht="13.2" x14ac:dyDescent="0.2">
      <c r="A12" s="744"/>
      <c r="B12" s="215" t="s">
        <v>170</v>
      </c>
      <c r="C12" s="52">
        <f>SUM(D12:H12)</f>
        <v>10748345.715999998</v>
      </c>
      <c r="D12" s="214">
        <f>(9241448367+57857094)/1000</f>
        <v>9299305.4609999992</v>
      </c>
      <c r="E12" s="214">
        <v>138795</v>
      </c>
      <c r="F12" s="214">
        <f>(1223110464+11439065+1145726+0)/1000</f>
        <v>1235695.2549999999</v>
      </c>
      <c r="G12" s="214">
        <v>65900</v>
      </c>
      <c r="H12" s="214">
        <v>8650</v>
      </c>
      <c r="I12" s="411"/>
    </row>
    <row r="13" spans="1:15" s="271" customFormat="1" ht="13.2" x14ac:dyDescent="0.2">
      <c r="A13" s="746" t="s">
        <v>634</v>
      </c>
      <c r="B13" s="216" t="s">
        <v>635</v>
      </c>
      <c r="C13" s="52">
        <f>SUM(D13:H13)</f>
        <v>702834</v>
      </c>
      <c r="D13" s="214">
        <f>655078+470</f>
        <v>655548</v>
      </c>
      <c r="E13" s="214">
        <f>18715+26</f>
        <v>18741</v>
      </c>
      <c r="F13" s="214">
        <f>28132+56+42+1</f>
        <v>28231</v>
      </c>
      <c r="G13" s="214">
        <v>118</v>
      </c>
      <c r="H13" s="214">
        <v>196</v>
      </c>
      <c r="I13" s="411"/>
    </row>
    <row r="14" spans="1:15" s="271" customFormat="1" ht="13.8" thickBot="1" x14ac:dyDescent="0.25">
      <c r="A14" s="747"/>
      <c r="B14" s="217" t="s">
        <v>170</v>
      </c>
      <c r="C14" s="56">
        <f>SUM(D14:H14)</f>
        <v>10888697.654999999</v>
      </c>
      <c r="D14" s="218">
        <f>(9404658152+8226503)/1000</f>
        <v>9412884.6549999993</v>
      </c>
      <c r="E14" s="218">
        <v>139988</v>
      </c>
      <c r="F14" s="218">
        <v>1276425</v>
      </c>
      <c r="G14" s="218">
        <v>49600</v>
      </c>
      <c r="H14" s="218">
        <v>9800</v>
      </c>
      <c r="I14" s="411"/>
    </row>
    <row r="15" spans="1:15" ht="13.2" x14ac:dyDescent="0.2">
      <c r="A15" s="191"/>
      <c r="B15" s="219"/>
      <c r="C15" s="219"/>
      <c r="D15" s="219"/>
      <c r="E15" s="219"/>
      <c r="F15" s="220"/>
      <c r="G15" s="191"/>
      <c r="H15" s="166" t="s">
        <v>636</v>
      </c>
      <c r="I15" s="412"/>
    </row>
    <row r="19" spans="3:6" x14ac:dyDescent="0.15">
      <c r="C19" s="134"/>
      <c r="D19" s="134"/>
      <c r="F19" s="134"/>
    </row>
  </sheetData>
  <mergeCells count="13">
    <mergeCell ref="A1:H1"/>
    <mergeCell ref="A3:B4"/>
    <mergeCell ref="C3:C4"/>
    <mergeCell ref="D3:D4"/>
    <mergeCell ref="E3:E4"/>
    <mergeCell ref="F3:F4"/>
    <mergeCell ref="G3:G4"/>
    <mergeCell ref="H3:H4"/>
    <mergeCell ref="A5:A6"/>
    <mergeCell ref="A7:A8"/>
    <mergeCell ref="A9:A10"/>
    <mergeCell ref="A11:A12"/>
    <mergeCell ref="A13:A14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7"/>
  <sheetViews>
    <sheetView workbookViewId="0">
      <selection sqref="A1:G1"/>
    </sheetView>
  </sheetViews>
  <sheetFormatPr defaultColWidth="9.109375" defaultRowHeight="12" x14ac:dyDescent="0.15"/>
  <cols>
    <col min="1" max="1" width="15.6640625" style="134" customWidth="1"/>
    <col min="2" max="2" width="16.5546875" style="134" customWidth="1"/>
    <col min="3" max="7" width="10.6640625" style="134" customWidth="1"/>
    <col min="8" max="8" width="3.88671875" style="134" customWidth="1"/>
    <col min="9" max="16384" width="9.109375" style="134"/>
  </cols>
  <sheetData>
    <row r="1" spans="1:8" ht="16.2" x14ac:dyDescent="0.2">
      <c r="A1" s="592" t="s">
        <v>171</v>
      </c>
      <c r="B1" s="592"/>
      <c r="C1" s="592"/>
      <c r="D1" s="592"/>
      <c r="E1" s="592"/>
      <c r="F1" s="592"/>
      <c r="G1" s="592"/>
      <c r="H1" s="454"/>
    </row>
    <row r="2" spans="1:8" ht="12.6" thickBot="1" x14ac:dyDescent="0.2">
      <c r="A2" s="221"/>
      <c r="B2" s="221"/>
      <c r="C2" s="221"/>
      <c r="D2" s="221"/>
      <c r="E2" s="221"/>
      <c r="F2" s="221"/>
      <c r="G2" s="2" t="s">
        <v>621</v>
      </c>
      <c r="H2" s="10"/>
    </row>
    <row r="3" spans="1:8" ht="13.2" x14ac:dyDescent="0.15">
      <c r="A3" s="684" t="s">
        <v>383</v>
      </c>
      <c r="B3" s="613"/>
      <c r="C3" s="222" t="s">
        <v>29</v>
      </c>
      <c r="D3" s="523" t="s">
        <v>172</v>
      </c>
      <c r="E3" s="523" t="s">
        <v>173</v>
      </c>
      <c r="F3" s="523" t="s">
        <v>174</v>
      </c>
      <c r="G3" s="523" t="s">
        <v>175</v>
      </c>
      <c r="H3" s="456"/>
    </row>
    <row r="4" spans="1:8" ht="13.2" x14ac:dyDescent="0.2">
      <c r="A4" s="756" t="s">
        <v>637</v>
      </c>
      <c r="B4" s="137" t="s">
        <v>176</v>
      </c>
      <c r="C4" s="223">
        <v>652600</v>
      </c>
      <c r="D4" s="224">
        <v>6972</v>
      </c>
      <c r="E4" s="224">
        <v>321446</v>
      </c>
      <c r="F4" s="224">
        <v>82393</v>
      </c>
      <c r="G4" s="224">
        <v>241789</v>
      </c>
      <c r="H4" s="273"/>
    </row>
    <row r="5" spans="1:8" ht="13.2" x14ac:dyDescent="0.2">
      <c r="A5" s="757"/>
      <c r="B5" s="137" t="s">
        <v>384</v>
      </c>
      <c r="C5" s="581">
        <v>1683.7814128696009</v>
      </c>
      <c r="D5" s="225">
        <v>17.988544300531505</v>
      </c>
      <c r="E5" s="225">
        <v>829.36684039424119</v>
      </c>
      <c r="F5" s="225">
        <v>212.58320862789617</v>
      </c>
      <c r="G5" s="225">
        <v>623.84281954693222</v>
      </c>
      <c r="H5" s="480"/>
    </row>
    <row r="6" spans="1:8" ht="13.2" x14ac:dyDescent="0.2">
      <c r="A6" s="758" t="s">
        <v>177</v>
      </c>
      <c r="B6" s="137" t="s">
        <v>176</v>
      </c>
      <c r="C6" s="223">
        <v>470</v>
      </c>
      <c r="D6" s="226">
        <v>4</v>
      </c>
      <c r="E6" s="226">
        <v>221</v>
      </c>
      <c r="F6" s="226">
        <v>57</v>
      </c>
      <c r="G6" s="226">
        <v>188</v>
      </c>
      <c r="H6" s="273"/>
    </row>
    <row r="7" spans="1:8" ht="13.8" thickBot="1" x14ac:dyDescent="0.25">
      <c r="A7" s="759"/>
      <c r="B7" s="537" t="s">
        <v>384</v>
      </c>
      <c r="C7" s="582">
        <v>1958.3333333333333</v>
      </c>
      <c r="D7" s="227">
        <v>16.666666666666664</v>
      </c>
      <c r="E7" s="227">
        <v>920.83333333333337</v>
      </c>
      <c r="F7" s="227">
        <v>237.5</v>
      </c>
      <c r="G7" s="227">
        <v>783.33333333333326</v>
      </c>
      <c r="H7" s="480"/>
    </row>
    <row r="8" spans="1:8" x14ac:dyDescent="0.15">
      <c r="A8" s="189" t="s">
        <v>385</v>
      </c>
      <c r="B8" s="583"/>
      <c r="C8" s="228"/>
      <c r="D8" s="228"/>
      <c r="E8" s="228"/>
      <c r="F8" s="228"/>
      <c r="G8" s="10"/>
      <c r="H8" s="10"/>
    </row>
    <row r="9" spans="1:8" s="371" customFormat="1" ht="10.8" x14ac:dyDescent="0.15">
      <c r="A9" s="189"/>
      <c r="B9" s="189"/>
      <c r="C9" s="189"/>
      <c r="D9" s="189"/>
      <c r="E9" s="189"/>
      <c r="F9" s="189"/>
      <c r="G9" s="10" t="s">
        <v>386</v>
      </c>
      <c r="H9" s="10"/>
    </row>
    <row r="27" spans="7:8" ht="13.2" x14ac:dyDescent="0.2">
      <c r="G27" s="481"/>
      <c r="H27" s="481"/>
    </row>
  </sheetData>
  <mergeCells count="4">
    <mergeCell ref="A1:G1"/>
    <mergeCell ref="A3:B3"/>
    <mergeCell ref="A4:A5"/>
    <mergeCell ref="A6:A7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25"/>
  </sheetPr>
  <dimension ref="A1:F24"/>
  <sheetViews>
    <sheetView workbookViewId="0">
      <selection sqref="A1:F1"/>
    </sheetView>
  </sheetViews>
  <sheetFormatPr defaultColWidth="9.109375" defaultRowHeight="12" x14ac:dyDescent="0.15"/>
  <cols>
    <col min="1" max="1" width="7.88671875" style="134" customWidth="1"/>
    <col min="2" max="4" width="15.6640625" style="134" customWidth="1"/>
    <col min="5" max="5" width="14" style="134" bestFit="1" customWidth="1"/>
    <col min="6" max="16384" width="9.109375" style="134"/>
  </cols>
  <sheetData>
    <row r="1" spans="1:6" ht="16.2" x14ac:dyDescent="0.2">
      <c r="A1" s="592" t="s">
        <v>334</v>
      </c>
      <c r="B1" s="592"/>
      <c r="C1" s="592"/>
      <c r="D1" s="592"/>
      <c r="E1" s="192"/>
    </row>
    <row r="2" spans="1:6" s="15" customFormat="1" ht="11.4" thickBot="1" x14ac:dyDescent="0.2">
      <c r="A2" s="106"/>
      <c r="B2" s="2"/>
      <c r="C2" s="2"/>
      <c r="D2" s="2" t="s">
        <v>638</v>
      </c>
    </row>
    <row r="3" spans="1:6" s="271" customFormat="1" ht="13.2" x14ac:dyDescent="0.2">
      <c r="A3" s="520" t="s">
        <v>88</v>
      </c>
      <c r="B3" s="545" t="s">
        <v>454</v>
      </c>
      <c r="C3" s="231" t="s">
        <v>639</v>
      </c>
      <c r="D3" s="571" t="s">
        <v>640</v>
      </c>
      <c r="E3" s="456"/>
      <c r="F3" s="270"/>
    </row>
    <row r="4" spans="1:6" s="271" customFormat="1" ht="13.2" x14ac:dyDescent="0.2">
      <c r="A4" s="571"/>
      <c r="B4" s="205" t="s">
        <v>641</v>
      </c>
      <c r="C4" s="232" t="s">
        <v>641</v>
      </c>
      <c r="D4" s="232" t="s">
        <v>642</v>
      </c>
      <c r="E4" s="456"/>
      <c r="F4" s="270"/>
    </row>
    <row r="5" spans="1:6" s="271" customFormat="1" ht="13.2" x14ac:dyDescent="0.2">
      <c r="A5" s="13" t="s">
        <v>602</v>
      </c>
      <c r="B5" s="233">
        <v>182897</v>
      </c>
      <c r="C5" s="226">
        <v>18682</v>
      </c>
      <c r="D5" s="234">
        <f>SUM(C5/B5*100)</f>
        <v>10.214492309879331</v>
      </c>
      <c r="E5" s="207"/>
      <c r="F5" s="270"/>
    </row>
    <row r="6" spans="1:6" s="143" customFormat="1" ht="13.2" x14ac:dyDescent="0.15">
      <c r="A6" s="543" t="s">
        <v>587</v>
      </c>
      <c r="B6" s="233">
        <v>185101</v>
      </c>
      <c r="C6" s="226">
        <v>19374</v>
      </c>
      <c r="D6" s="225">
        <f>SUM(C6/B6*100)</f>
        <v>10.466718170080117</v>
      </c>
      <c r="E6" s="413"/>
    </row>
    <row r="7" spans="1:6" s="143" customFormat="1" ht="13.2" x14ac:dyDescent="0.15">
      <c r="A7" s="543" t="s">
        <v>471</v>
      </c>
      <c r="B7" s="127">
        <v>186375</v>
      </c>
      <c r="C7" s="226">
        <v>19966</v>
      </c>
      <c r="D7" s="225">
        <f>SUM(C7/B7*100)</f>
        <v>10.712810194500335</v>
      </c>
      <c r="E7" s="413"/>
    </row>
    <row r="8" spans="1:6" s="143" customFormat="1" ht="13.2" x14ac:dyDescent="0.15">
      <c r="A8" s="543" t="s">
        <v>589</v>
      </c>
      <c r="B8" s="127">
        <v>187199</v>
      </c>
      <c r="C8" s="226">
        <v>20589</v>
      </c>
      <c r="D8" s="225">
        <f>SUM(C8/B8*100)</f>
        <v>10.998456188334339</v>
      </c>
      <c r="E8" s="413"/>
    </row>
    <row r="9" spans="1:6" s="143" customFormat="1" ht="13.8" thickBot="1" x14ac:dyDescent="0.2">
      <c r="A9" s="544" t="s">
        <v>520</v>
      </c>
      <c r="B9" s="495">
        <v>188461</v>
      </c>
      <c r="C9" s="453">
        <v>21167</v>
      </c>
      <c r="D9" s="227">
        <f>SUM(C9/B9*100)</f>
        <v>11.231501477759325</v>
      </c>
      <c r="E9" s="413"/>
    </row>
    <row r="10" spans="1:6" x14ac:dyDescent="0.15">
      <c r="D10" s="10" t="s">
        <v>386</v>
      </c>
    </row>
    <row r="11" spans="1:6" x14ac:dyDescent="0.15">
      <c r="D11" s="210"/>
    </row>
    <row r="12" spans="1:6" x14ac:dyDescent="0.15">
      <c r="D12" s="210"/>
    </row>
    <row r="13" spans="1:6" x14ac:dyDescent="0.15">
      <c r="D13" s="210"/>
    </row>
    <row r="24" spans="1:1" x14ac:dyDescent="0.15">
      <c r="A24" s="414"/>
    </row>
  </sheetData>
  <mergeCells count="1">
    <mergeCell ref="A1:D1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17"/>
  <sheetViews>
    <sheetView workbookViewId="0">
      <selection sqref="A1:F1"/>
    </sheetView>
  </sheetViews>
  <sheetFormatPr defaultColWidth="9.109375" defaultRowHeight="12" x14ac:dyDescent="0.15"/>
  <cols>
    <col min="1" max="1" width="8" style="367" customWidth="1"/>
    <col min="2" max="6" width="12.109375" style="367" customWidth="1"/>
    <col min="7" max="7" width="13" style="367" customWidth="1"/>
    <col min="8" max="16384" width="9.109375" style="367"/>
  </cols>
  <sheetData>
    <row r="1" spans="1:10" ht="16.2" x14ac:dyDescent="0.2">
      <c r="A1" s="592" t="s">
        <v>335</v>
      </c>
      <c r="B1" s="592"/>
      <c r="C1" s="592"/>
      <c r="D1" s="592"/>
      <c r="E1" s="592"/>
      <c r="F1" s="592"/>
      <c r="G1" s="415"/>
      <c r="H1" s="415"/>
      <c r="I1" s="415"/>
    </row>
    <row r="2" spans="1:10" s="416" customFormat="1" ht="11.4" thickBot="1" x14ac:dyDescent="0.2">
      <c r="A2" s="5"/>
      <c r="B2" s="105"/>
      <c r="C2" s="105"/>
      <c r="D2" s="105"/>
      <c r="E2" s="105"/>
      <c r="F2" s="2" t="s">
        <v>181</v>
      </c>
      <c r="G2" s="366"/>
      <c r="H2" s="366"/>
      <c r="I2" s="10" t="s">
        <v>387</v>
      </c>
    </row>
    <row r="3" spans="1:10" s="271" customFormat="1" ht="12.75" customHeight="1" x14ac:dyDescent="0.2">
      <c r="A3" s="763" t="s">
        <v>178</v>
      </c>
      <c r="B3" s="765" t="s">
        <v>643</v>
      </c>
      <c r="C3" s="765" t="s">
        <v>644</v>
      </c>
      <c r="D3" s="765" t="s">
        <v>645</v>
      </c>
      <c r="E3" s="235" t="s">
        <v>646</v>
      </c>
      <c r="F3" s="767" t="s">
        <v>647</v>
      </c>
      <c r="G3" s="270"/>
      <c r="H3" s="270"/>
      <c r="I3" s="270"/>
    </row>
    <row r="4" spans="1:10" s="271" customFormat="1" ht="13.2" x14ac:dyDescent="0.2">
      <c r="A4" s="764"/>
      <c r="B4" s="766"/>
      <c r="C4" s="766"/>
      <c r="D4" s="766"/>
      <c r="E4" s="236" t="s">
        <v>648</v>
      </c>
      <c r="F4" s="768"/>
      <c r="G4" s="270"/>
      <c r="H4" s="270"/>
      <c r="I4" s="270"/>
    </row>
    <row r="5" spans="1:10" s="271" customFormat="1" ht="13.2" x14ac:dyDescent="0.2">
      <c r="A5" s="538"/>
      <c r="B5" s="417" t="s">
        <v>336</v>
      </c>
      <c r="C5" s="417" t="s">
        <v>336</v>
      </c>
      <c r="D5" s="417" t="s">
        <v>336</v>
      </c>
      <c r="E5" s="418" t="s">
        <v>336</v>
      </c>
      <c r="F5" s="417" t="s">
        <v>649</v>
      </c>
      <c r="G5" s="270"/>
      <c r="H5" s="270"/>
      <c r="I5" s="270"/>
    </row>
    <row r="6" spans="1:10" s="271" customFormat="1" ht="13.2" x14ac:dyDescent="0.2">
      <c r="A6" s="566" t="s">
        <v>650</v>
      </c>
      <c r="B6" s="237">
        <v>27447</v>
      </c>
      <c r="C6" s="130">
        <v>542</v>
      </c>
      <c r="D6" s="237">
        <f>SUM(B6:C6)</f>
        <v>27989</v>
      </c>
      <c r="E6" s="237">
        <v>8766</v>
      </c>
      <c r="F6" s="419">
        <f>E6/B6*100</f>
        <v>31.937916712208985</v>
      </c>
      <c r="G6" s="270"/>
      <c r="H6" s="270"/>
      <c r="I6" s="270"/>
    </row>
    <row r="7" spans="1:10" s="271" customFormat="1" ht="13.2" x14ac:dyDescent="0.2">
      <c r="A7" s="543" t="s">
        <v>651</v>
      </c>
      <c r="B7" s="237">
        <v>26195</v>
      </c>
      <c r="C7" s="130">
        <v>512</v>
      </c>
      <c r="D7" s="237">
        <v>26707</v>
      </c>
      <c r="E7" s="237">
        <v>8471</v>
      </c>
      <c r="F7" s="419">
        <f>E7/B7*100</f>
        <v>32.338232487115867</v>
      </c>
      <c r="G7" s="270"/>
      <c r="H7" s="270"/>
      <c r="I7" s="270"/>
    </row>
    <row r="8" spans="1:10" s="271" customFormat="1" ht="13.2" x14ac:dyDescent="0.2">
      <c r="A8" s="543" t="s">
        <v>652</v>
      </c>
      <c r="B8" s="237">
        <v>25607</v>
      </c>
      <c r="C8" s="130">
        <v>489</v>
      </c>
      <c r="D8" s="237">
        <v>26096</v>
      </c>
      <c r="E8" s="237">
        <v>8544</v>
      </c>
      <c r="F8" s="419">
        <f>E8/B8*100</f>
        <v>33.365876518139572</v>
      </c>
      <c r="G8" s="270"/>
      <c r="H8" s="270"/>
      <c r="I8" s="270"/>
    </row>
    <row r="9" spans="1:10" s="271" customFormat="1" ht="13.2" x14ac:dyDescent="0.2">
      <c r="A9" s="543" t="s">
        <v>373</v>
      </c>
      <c r="B9" s="237">
        <v>25329</v>
      </c>
      <c r="C9" s="130">
        <v>491</v>
      </c>
      <c r="D9" s="237">
        <v>25820</v>
      </c>
      <c r="E9" s="237">
        <v>8594</v>
      </c>
      <c r="F9" s="419">
        <f>E9/B9*100</f>
        <v>33.929487938726361</v>
      </c>
      <c r="G9" s="270"/>
      <c r="H9" s="270"/>
      <c r="I9" s="270"/>
    </row>
    <row r="10" spans="1:10" s="271" customFormat="1" ht="13.8" thickBot="1" x14ac:dyDescent="0.25">
      <c r="A10" s="567" t="s">
        <v>460</v>
      </c>
      <c r="B10" s="237">
        <v>25570</v>
      </c>
      <c r="C10" s="130">
        <v>524</v>
      </c>
      <c r="D10" s="237">
        <v>26094</v>
      </c>
      <c r="E10" s="237">
        <v>9031</v>
      </c>
      <c r="F10" s="419">
        <f>E10/B10*100</f>
        <v>35.318732890105593</v>
      </c>
      <c r="G10" s="270"/>
      <c r="H10" s="270"/>
      <c r="I10" s="270"/>
    </row>
    <row r="11" spans="1:10" s="143" customFormat="1" x14ac:dyDescent="0.15">
      <c r="A11" s="238" t="s">
        <v>653</v>
      </c>
      <c r="B11" s="239"/>
      <c r="C11" s="141"/>
      <c r="D11" s="141" t="s">
        <v>654</v>
      </c>
      <c r="E11" s="760" t="s">
        <v>179</v>
      </c>
      <c r="F11" s="761"/>
      <c r="G11" s="210"/>
      <c r="H11" s="210" t="s">
        <v>388</v>
      </c>
      <c r="I11" s="210" t="s">
        <v>388</v>
      </c>
    </row>
    <row r="14" spans="1:10" x14ac:dyDescent="0.15">
      <c r="H14" s="762"/>
      <c r="I14" s="762"/>
      <c r="J14" s="762"/>
    </row>
    <row r="15" spans="1:10" x14ac:dyDescent="0.15">
      <c r="H15" s="762"/>
      <c r="I15" s="762"/>
      <c r="J15" s="762"/>
    </row>
    <row r="16" spans="1:10" x14ac:dyDescent="0.15">
      <c r="H16" s="762"/>
      <c r="I16" s="762"/>
      <c r="J16" s="762"/>
    </row>
    <row r="17" spans="8:10" x14ac:dyDescent="0.15">
      <c r="H17" s="762"/>
      <c r="I17" s="762"/>
      <c r="J17" s="762"/>
    </row>
  </sheetData>
  <mergeCells count="8">
    <mergeCell ref="E11:F11"/>
    <mergeCell ref="H14:J17"/>
    <mergeCell ref="A1:F1"/>
    <mergeCell ref="A3:A4"/>
    <mergeCell ref="B3:B4"/>
    <mergeCell ref="C3:C4"/>
    <mergeCell ref="D3:D4"/>
    <mergeCell ref="F3:F4"/>
  </mergeCells>
  <phoneticPr fontId="1"/>
  <pageMargins left="0.7" right="0.7" top="0.75" bottom="0.75" header="0.3" footer="0.3"/>
  <pageSetup paperSize="9" fitToHeight="0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19"/>
  <sheetViews>
    <sheetView workbookViewId="0">
      <selection sqref="A1:J1"/>
    </sheetView>
  </sheetViews>
  <sheetFormatPr defaultColWidth="9.109375" defaultRowHeight="12" x14ac:dyDescent="0.15"/>
  <cols>
    <col min="1" max="1" width="7.88671875" style="134" customWidth="1"/>
    <col min="2" max="9" width="8.5546875" style="134" customWidth="1"/>
    <col min="10" max="10" width="9.33203125" style="134" customWidth="1"/>
    <col min="11" max="11" width="7.44140625" style="134" customWidth="1"/>
    <col min="12" max="16384" width="9.109375" style="134"/>
  </cols>
  <sheetData>
    <row r="1" spans="1:11" ht="16.2" x14ac:dyDescent="0.2">
      <c r="A1" s="592" t="s">
        <v>389</v>
      </c>
      <c r="B1" s="592"/>
      <c r="C1" s="592"/>
      <c r="D1" s="592"/>
      <c r="E1" s="592"/>
      <c r="F1" s="592"/>
      <c r="G1" s="592"/>
      <c r="H1" s="592"/>
      <c r="I1" s="592"/>
      <c r="J1" s="592"/>
      <c r="K1" s="454"/>
    </row>
    <row r="2" spans="1:11" s="416" customFormat="1" ht="11.4" thickBot="1" x14ac:dyDescent="0.2">
      <c r="A2" s="105" t="s">
        <v>180</v>
      </c>
      <c r="B2" s="240"/>
      <c r="C2" s="240"/>
      <c r="D2" s="240"/>
      <c r="E2" s="240"/>
      <c r="F2" s="240"/>
      <c r="G2" s="240"/>
      <c r="H2" s="240"/>
      <c r="I2" s="240"/>
      <c r="J2" s="2" t="s">
        <v>181</v>
      </c>
      <c r="K2" s="10" t="s">
        <v>387</v>
      </c>
    </row>
    <row r="3" spans="1:11" s="271" customFormat="1" ht="13.5" customHeight="1" x14ac:dyDescent="0.2">
      <c r="A3" s="763" t="s">
        <v>178</v>
      </c>
      <c r="B3" s="774" t="s">
        <v>182</v>
      </c>
      <c r="C3" s="775"/>
      <c r="D3" s="776"/>
      <c r="E3" s="615" t="s">
        <v>183</v>
      </c>
      <c r="F3" s="684"/>
      <c r="G3" s="777"/>
      <c r="H3" s="777"/>
      <c r="I3" s="777"/>
      <c r="J3" s="778" t="s">
        <v>645</v>
      </c>
      <c r="K3" s="210" t="s">
        <v>387</v>
      </c>
    </row>
    <row r="4" spans="1:11" s="271" customFormat="1" ht="13.5" customHeight="1" x14ac:dyDescent="0.2">
      <c r="A4" s="772"/>
      <c r="B4" s="770" t="s">
        <v>655</v>
      </c>
      <c r="C4" s="770" t="s">
        <v>184</v>
      </c>
      <c r="D4" s="770" t="s">
        <v>185</v>
      </c>
      <c r="E4" s="770" t="s">
        <v>186</v>
      </c>
      <c r="F4" s="770" t="s">
        <v>187</v>
      </c>
      <c r="G4" s="770" t="s">
        <v>656</v>
      </c>
      <c r="H4" s="771" t="s">
        <v>188</v>
      </c>
      <c r="I4" s="771" t="s">
        <v>189</v>
      </c>
      <c r="J4" s="779"/>
      <c r="K4" s="270"/>
    </row>
    <row r="5" spans="1:11" s="271" customFormat="1" ht="13.5" customHeight="1" x14ac:dyDescent="0.2">
      <c r="A5" s="773"/>
      <c r="B5" s="766"/>
      <c r="C5" s="766"/>
      <c r="D5" s="766"/>
      <c r="E5" s="766"/>
      <c r="F5" s="733"/>
      <c r="G5" s="733"/>
      <c r="H5" s="733"/>
      <c r="I5" s="733"/>
      <c r="J5" s="780"/>
      <c r="K5" s="270"/>
    </row>
    <row r="6" spans="1:11" s="271" customFormat="1" ht="13.2" x14ac:dyDescent="0.2">
      <c r="A6" s="566" t="s">
        <v>657</v>
      </c>
      <c r="B6" s="53">
        <v>33428</v>
      </c>
      <c r="C6" s="53">
        <v>708</v>
      </c>
      <c r="D6" s="53">
        <v>866</v>
      </c>
      <c r="E6" s="53">
        <v>1990</v>
      </c>
      <c r="F6" s="53">
        <v>37</v>
      </c>
      <c r="G6" s="53">
        <v>282</v>
      </c>
      <c r="H6" s="53" t="s">
        <v>57</v>
      </c>
      <c r="I6" s="53">
        <v>11</v>
      </c>
      <c r="J6" s="241">
        <f>SUM(B6:I6)</f>
        <v>37322</v>
      </c>
    </row>
    <row r="7" spans="1:11" s="271" customFormat="1" ht="13.2" x14ac:dyDescent="0.2">
      <c r="A7" s="543" t="s">
        <v>658</v>
      </c>
      <c r="B7" s="119">
        <v>34203</v>
      </c>
      <c r="C7" s="53">
        <v>622</v>
      </c>
      <c r="D7" s="53">
        <v>775</v>
      </c>
      <c r="E7" s="53">
        <v>2022</v>
      </c>
      <c r="F7" s="53">
        <v>37</v>
      </c>
      <c r="G7" s="53">
        <v>286</v>
      </c>
      <c r="H7" s="53" t="s">
        <v>57</v>
      </c>
      <c r="I7" s="53">
        <v>10</v>
      </c>
      <c r="J7" s="241">
        <f>SUM(B7:I7)</f>
        <v>37955</v>
      </c>
    </row>
    <row r="8" spans="1:11" s="271" customFormat="1" ht="13.2" x14ac:dyDescent="0.2">
      <c r="A8" s="543" t="s">
        <v>659</v>
      </c>
      <c r="B8" s="119">
        <v>35549</v>
      </c>
      <c r="C8" s="53">
        <v>521</v>
      </c>
      <c r="D8" s="53">
        <v>626</v>
      </c>
      <c r="E8" s="53">
        <v>2119</v>
      </c>
      <c r="F8" s="53">
        <v>35</v>
      </c>
      <c r="G8" s="53">
        <v>288</v>
      </c>
      <c r="H8" s="53" t="s">
        <v>57</v>
      </c>
      <c r="I8" s="53">
        <v>7</v>
      </c>
      <c r="J8" s="241">
        <f>SUM(B8:I8)</f>
        <v>39145</v>
      </c>
    </row>
    <row r="9" spans="1:11" s="271" customFormat="1" ht="13.2" x14ac:dyDescent="0.2">
      <c r="A9" s="543" t="s">
        <v>373</v>
      </c>
      <c r="B9" s="119">
        <v>36288</v>
      </c>
      <c r="C9" s="53">
        <v>453</v>
      </c>
      <c r="D9" s="53">
        <v>542</v>
      </c>
      <c r="E9" s="53">
        <v>2180</v>
      </c>
      <c r="F9" s="53">
        <v>32</v>
      </c>
      <c r="G9" s="53">
        <v>279</v>
      </c>
      <c r="H9" s="53" t="s">
        <v>57</v>
      </c>
      <c r="I9" s="53">
        <v>9</v>
      </c>
      <c r="J9" s="241">
        <f>SUM(B9:I9)</f>
        <v>39783</v>
      </c>
    </row>
    <row r="10" spans="1:11" s="271" customFormat="1" ht="13.8" thickBot="1" x14ac:dyDescent="0.25">
      <c r="A10" s="567" t="s">
        <v>460</v>
      </c>
      <c r="B10" s="584">
        <v>36898</v>
      </c>
      <c r="C10" s="584">
        <v>382</v>
      </c>
      <c r="D10" s="584">
        <v>455</v>
      </c>
      <c r="E10" s="584">
        <v>2242</v>
      </c>
      <c r="F10" s="584">
        <v>30</v>
      </c>
      <c r="G10" s="584">
        <v>273</v>
      </c>
      <c r="H10" s="584" t="s">
        <v>57</v>
      </c>
      <c r="I10" s="585">
        <v>10</v>
      </c>
      <c r="J10" s="586">
        <f>SUM(B10:I10)</f>
        <v>40290</v>
      </c>
    </row>
    <row r="11" spans="1:11" s="143" customFormat="1" x14ac:dyDescent="0.15">
      <c r="A11" s="239"/>
      <c r="B11" s="141"/>
      <c r="C11" s="141"/>
      <c r="D11" s="141"/>
      <c r="E11" s="141"/>
      <c r="F11" s="141"/>
      <c r="G11" s="141"/>
      <c r="H11" s="141"/>
      <c r="I11" s="760" t="s">
        <v>190</v>
      </c>
      <c r="J11" s="769"/>
      <c r="K11" s="367"/>
    </row>
    <row r="12" spans="1:11" ht="13.2" x14ac:dyDescent="0.2">
      <c r="D12" s="421"/>
    </row>
    <row r="14" spans="1:11" ht="13.2" x14ac:dyDescent="0.2">
      <c r="I14" s="420"/>
    </row>
    <row r="16" spans="1:11" ht="13.2" x14ac:dyDescent="0.2">
      <c r="B16" s="421"/>
      <c r="C16" s="482"/>
    </row>
    <row r="17" spans="2:5" ht="13.2" x14ac:dyDescent="0.2">
      <c r="B17" s="421"/>
    </row>
    <row r="18" spans="2:5" ht="13.2" x14ac:dyDescent="0.2">
      <c r="C18" s="421"/>
    </row>
    <row r="19" spans="2:5" ht="13.2" x14ac:dyDescent="0.15">
      <c r="E19" s="456"/>
    </row>
  </sheetData>
  <mergeCells count="14">
    <mergeCell ref="I11:J11"/>
    <mergeCell ref="G4:G5"/>
    <mergeCell ref="H4:H5"/>
    <mergeCell ref="I4:I5"/>
    <mergeCell ref="A1:J1"/>
    <mergeCell ref="A3:A5"/>
    <mergeCell ref="B3:D3"/>
    <mergeCell ref="E3:I3"/>
    <mergeCell ref="J3:J5"/>
    <mergeCell ref="B4:B5"/>
    <mergeCell ref="C4:C5"/>
    <mergeCell ref="D4:D5"/>
    <mergeCell ref="E4:E5"/>
    <mergeCell ref="F4:F5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5"/>
  <sheetViews>
    <sheetView workbookViewId="0">
      <selection sqref="A1:F1"/>
    </sheetView>
  </sheetViews>
  <sheetFormatPr defaultColWidth="9.109375" defaultRowHeight="12" x14ac:dyDescent="0.15"/>
  <cols>
    <col min="1" max="1" width="7.88671875" style="367" customWidth="1"/>
    <col min="2" max="5" width="10.6640625" style="367" customWidth="1"/>
    <col min="6" max="6" width="4.5546875" style="367" customWidth="1"/>
    <col min="7" max="16384" width="9.109375" style="367"/>
  </cols>
  <sheetData>
    <row r="1" spans="1:8" ht="16.2" x14ac:dyDescent="0.2">
      <c r="A1" s="592" t="s">
        <v>390</v>
      </c>
      <c r="B1" s="592"/>
      <c r="C1" s="592"/>
      <c r="D1" s="592"/>
      <c r="E1" s="592"/>
      <c r="F1" s="592"/>
    </row>
    <row r="2" spans="1:8" s="416" customFormat="1" ht="11.4" thickBot="1" x14ac:dyDescent="0.2">
      <c r="A2" s="105" t="s">
        <v>660</v>
      </c>
      <c r="B2" s="240"/>
      <c r="C2" s="240"/>
      <c r="D2" s="240"/>
      <c r="E2" s="2" t="s">
        <v>181</v>
      </c>
    </row>
    <row r="3" spans="1:8" s="271" customFormat="1" ht="15.75" customHeight="1" x14ac:dyDescent="0.2">
      <c r="A3" s="519" t="s">
        <v>178</v>
      </c>
      <c r="B3" s="242" t="s">
        <v>101</v>
      </c>
      <c r="C3" s="518" t="s">
        <v>191</v>
      </c>
      <c r="D3" s="518" t="s">
        <v>192</v>
      </c>
      <c r="E3" s="518" t="s">
        <v>193</v>
      </c>
    </row>
    <row r="4" spans="1:8" s="271" customFormat="1" ht="13.2" x14ac:dyDescent="0.2">
      <c r="A4" s="566" t="s">
        <v>661</v>
      </c>
      <c r="B4" s="243">
        <f>SUM(C4:E4)</f>
        <v>2</v>
      </c>
      <c r="C4" s="130" t="s">
        <v>57</v>
      </c>
      <c r="D4" s="130" t="s">
        <v>57</v>
      </c>
      <c r="E4" s="130">
        <v>2</v>
      </c>
      <c r="H4" s="271" t="s">
        <v>391</v>
      </c>
    </row>
    <row r="5" spans="1:8" s="271" customFormat="1" ht="13.2" x14ac:dyDescent="0.2">
      <c r="A5" s="543" t="s">
        <v>459</v>
      </c>
      <c r="B5" s="243">
        <v>2</v>
      </c>
      <c r="C5" s="130" t="s">
        <v>57</v>
      </c>
      <c r="D5" s="130" t="s">
        <v>57</v>
      </c>
      <c r="E5" s="130">
        <v>2</v>
      </c>
    </row>
    <row r="6" spans="1:8" s="271" customFormat="1" ht="13.2" x14ac:dyDescent="0.2">
      <c r="A6" s="543" t="s">
        <v>320</v>
      </c>
      <c r="B6" s="243">
        <v>1</v>
      </c>
      <c r="C6" s="130" t="s">
        <v>57</v>
      </c>
      <c r="D6" s="130" t="s">
        <v>57</v>
      </c>
      <c r="E6" s="130">
        <v>1</v>
      </c>
      <c r="G6" s="271" t="s">
        <v>392</v>
      </c>
    </row>
    <row r="7" spans="1:8" s="271" customFormat="1" ht="13.2" x14ac:dyDescent="0.2">
      <c r="A7" s="543" t="s">
        <v>373</v>
      </c>
      <c r="B7" s="243">
        <v>1</v>
      </c>
      <c r="C7" s="130" t="s">
        <v>57</v>
      </c>
      <c r="D7" s="130" t="s">
        <v>57</v>
      </c>
      <c r="E7" s="130">
        <v>1</v>
      </c>
      <c r="F7" s="271" t="s">
        <v>391</v>
      </c>
      <c r="G7" s="271" t="s">
        <v>391</v>
      </c>
    </row>
    <row r="8" spans="1:8" s="271" customFormat="1" ht="13.8" thickBot="1" x14ac:dyDescent="0.25">
      <c r="A8" s="567" t="s">
        <v>460</v>
      </c>
      <c r="B8" s="243">
        <v>1</v>
      </c>
      <c r="C8" s="130" t="s">
        <v>458</v>
      </c>
      <c r="D8" s="130" t="s">
        <v>458</v>
      </c>
      <c r="E8" s="130">
        <v>1</v>
      </c>
    </row>
    <row r="9" spans="1:8" s="143" customFormat="1" ht="10.8" x14ac:dyDescent="0.15">
      <c r="A9" s="239"/>
      <c r="B9" s="141"/>
      <c r="C9" s="141"/>
      <c r="D9" s="141"/>
      <c r="E9" s="536" t="s">
        <v>194</v>
      </c>
    </row>
    <row r="15" spans="1:8" ht="13.2" x14ac:dyDescent="0.2">
      <c r="B15" s="421"/>
    </row>
  </sheetData>
  <mergeCells count="1">
    <mergeCell ref="A1:F1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10"/>
  <sheetViews>
    <sheetView workbookViewId="0">
      <selection sqref="A1:F1"/>
    </sheetView>
  </sheetViews>
  <sheetFormatPr defaultColWidth="9.109375" defaultRowHeight="12" x14ac:dyDescent="0.15"/>
  <cols>
    <col min="1" max="1" width="7.88671875" style="134" customWidth="1"/>
    <col min="2" max="2" width="15.6640625" style="134" customWidth="1"/>
    <col min="3" max="3" width="17.109375" style="134" customWidth="1"/>
    <col min="4" max="4" width="12.88671875" style="134" customWidth="1"/>
    <col min="5" max="6" width="15.6640625" style="134" customWidth="1"/>
    <col min="7" max="16384" width="9.109375" style="134"/>
  </cols>
  <sheetData>
    <row r="1" spans="1:7" ht="16.2" x14ac:dyDescent="0.2">
      <c r="A1" s="592" t="s">
        <v>15</v>
      </c>
      <c r="B1" s="592"/>
      <c r="C1" s="592"/>
      <c r="D1" s="592"/>
      <c r="E1" s="592"/>
      <c r="F1" s="592"/>
    </row>
    <row r="2" spans="1:7" s="15" customFormat="1" ht="11.4" thickBot="1" x14ac:dyDescent="0.2">
      <c r="A2" s="1" t="s">
        <v>1</v>
      </c>
      <c r="B2" s="2"/>
      <c r="C2" s="2"/>
      <c r="D2" s="2"/>
      <c r="E2" s="2"/>
      <c r="F2" s="2" t="s">
        <v>2</v>
      </c>
    </row>
    <row r="3" spans="1:7" s="271" customFormat="1" ht="13.2" x14ac:dyDescent="0.2">
      <c r="A3" s="501" t="s">
        <v>3</v>
      </c>
      <c r="B3" s="11" t="s">
        <v>468</v>
      </c>
      <c r="C3" s="502" t="s">
        <v>16</v>
      </c>
      <c r="D3" s="502" t="s">
        <v>17</v>
      </c>
      <c r="E3" s="502" t="s">
        <v>469</v>
      </c>
      <c r="F3" s="502" t="s">
        <v>18</v>
      </c>
      <c r="G3" s="270"/>
    </row>
    <row r="4" spans="1:7" s="271" customFormat="1" ht="13.2" x14ac:dyDescent="0.2">
      <c r="A4" s="514" t="s">
        <v>455</v>
      </c>
      <c r="B4" s="12">
        <v>2686</v>
      </c>
      <c r="C4" s="13" t="s">
        <v>210</v>
      </c>
      <c r="D4" s="13">
        <v>127</v>
      </c>
      <c r="E4" s="13" t="s">
        <v>211</v>
      </c>
      <c r="F4" s="13" t="s">
        <v>212</v>
      </c>
      <c r="G4" s="270"/>
    </row>
    <row r="5" spans="1:7" s="271" customFormat="1" ht="13.2" x14ac:dyDescent="0.2">
      <c r="A5" s="514" t="s">
        <v>442</v>
      </c>
      <c r="B5" s="277">
        <v>2651</v>
      </c>
      <c r="C5" s="131" t="s">
        <v>362</v>
      </c>
      <c r="D5" s="131">
        <v>109</v>
      </c>
      <c r="E5" s="131" t="s">
        <v>363</v>
      </c>
      <c r="F5" s="131" t="s">
        <v>364</v>
      </c>
      <c r="G5" s="270"/>
    </row>
    <row r="6" spans="1:7" s="271" customFormat="1" ht="13.2" x14ac:dyDescent="0.2">
      <c r="A6" s="514" t="s">
        <v>470</v>
      </c>
      <c r="B6" s="278">
        <v>2652</v>
      </c>
      <c r="C6" s="48" t="s">
        <v>395</v>
      </c>
      <c r="D6" s="48">
        <v>102</v>
      </c>
      <c r="E6" s="48" t="s">
        <v>396</v>
      </c>
      <c r="F6" s="128" t="s">
        <v>397</v>
      </c>
      <c r="G6" s="270"/>
    </row>
    <row r="7" spans="1:7" s="271" customFormat="1" ht="13.2" x14ac:dyDescent="0.2">
      <c r="A7" s="514" t="s">
        <v>471</v>
      </c>
      <c r="B7" s="278">
        <v>2611</v>
      </c>
      <c r="C7" s="48" t="s">
        <v>472</v>
      </c>
      <c r="D7" s="48">
        <v>90</v>
      </c>
      <c r="E7" s="48" t="s">
        <v>473</v>
      </c>
      <c r="F7" s="128" t="s">
        <v>474</v>
      </c>
      <c r="G7" s="270"/>
    </row>
    <row r="8" spans="1:7" s="271" customFormat="1" ht="13.8" thickBot="1" x14ac:dyDescent="0.25">
      <c r="A8" s="515" t="s">
        <v>460</v>
      </c>
      <c r="B8" s="278">
        <v>2552</v>
      </c>
      <c r="C8" s="48" t="s">
        <v>475</v>
      </c>
      <c r="D8" s="48">
        <v>79</v>
      </c>
      <c r="E8" s="48" t="s">
        <v>476</v>
      </c>
      <c r="F8" s="128" t="s">
        <v>477</v>
      </c>
      <c r="G8" s="270"/>
    </row>
    <row r="9" spans="1:7" s="143" customFormat="1" ht="10.8" x14ac:dyDescent="0.15">
      <c r="A9" s="9" t="s">
        <v>478</v>
      </c>
      <c r="B9" s="14"/>
      <c r="C9" s="14"/>
      <c r="D9" s="14"/>
      <c r="E9" s="14"/>
      <c r="F9" s="14"/>
    </row>
    <row r="10" spans="1:7" s="143" customFormat="1" ht="10.8" x14ac:dyDescent="0.15">
      <c r="A10" s="15"/>
      <c r="B10" s="6"/>
      <c r="C10" s="6"/>
      <c r="D10" s="6"/>
      <c r="E10" s="6"/>
      <c r="F10" s="6" t="s">
        <v>10</v>
      </c>
    </row>
  </sheetData>
  <mergeCells count="1">
    <mergeCell ref="A1:F1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409FF"/>
  </sheetPr>
  <dimension ref="A1"/>
  <sheetViews>
    <sheetView workbookViewId="0">
      <selection sqref="A1:F1"/>
    </sheetView>
  </sheetViews>
  <sheetFormatPr defaultRowHeight="12" x14ac:dyDescent="0.15"/>
  <sheetData/>
  <phoneticPr fontId="1"/>
  <pageMargins left="0.7" right="0.7" top="0.75" bottom="0.75" header="0.3" footer="0.3"/>
  <pageSetup paperSize="9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409FF"/>
  </sheetPr>
  <dimension ref="A1:F9"/>
  <sheetViews>
    <sheetView workbookViewId="0">
      <selection sqref="A1:F1"/>
    </sheetView>
  </sheetViews>
  <sheetFormatPr defaultColWidth="9.109375" defaultRowHeight="12" x14ac:dyDescent="0.15"/>
  <cols>
    <col min="1" max="1" width="7.6640625" style="7" customWidth="1"/>
    <col min="2" max="6" width="15.6640625" style="7" customWidth="1"/>
    <col min="7" max="16384" width="9.109375" style="7"/>
  </cols>
  <sheetData>
    <row r="1" spans="1:6" ht="16.2" x14ac:dyDescent="0.15">
      <c r="A1" s="610" t="s">
        <v>337</v>
      </c>
      <c r="B1" s="610"/>
      <c r="C1" s="610"/>
      <c r="D1" s="610"/>
      <c r="E1" s="610"/>
      <c r="F1" s="610"/>
    </row>
    <row r="2" spans="1:6" ht="12.6" thickBot="1" x14ac:dyDescent="0.2">
      <c r="A2" s="221" t="s">
        <v>23</v>
      </c>
      <c r="B2" s="221"/>
      <c r="C2" s="221"/>
      <c r="D2" s="221"/>
      <c r="E2" s="221"/>
      <c r="F2" s="279" t="s">
        <v>195</v>
      </c>
    </row>
    <row r="3" spans="1:6" ht="30" customHeight="1" x14ac:dyDescent="0.15">
      <c r="A3" s="522" t="s">
        <v>216</v>
      </c>
      <c r="B3" s="422" t="s">
        <v>219</v>
      </c>
      <c r="C3" s="524" t="s">
        <v>338</v>
      </c>
      <c r="D3" s="521" t="s">
        <v>339</v>
      </c>
      <c r="E3" s="524" t="s">
        <v>340</v>
      </c>
      <c r="F3" s="525" t="s">
        <v>341</v>
      </c>
    </row>
    <row r="4" spans="1:6" ht="15" customHeight="1" x14ac:dyDescent="0.15">
      <c r="A4" s="13" t="s">
        <v>602</v>
      </c>
      <c r="B4" s="276">
        <v>39337</v>
      </c>
      <c r="C4" s="132">
        <v>19774</v>
      </c>
      <c r="D4" s="132">
        <v>19563</v>
      </c>
      <c r="E4" s="132">
        <v>175</v>
      </c>
      <c r="F4" s="132">
        <v>513</v>
      </c>
    </row>
    <row r="5" spans="1:6" ht="15" customHeight="1" x14ac:dyDescent="0.15">
      <c r="A5" s="13" t="s">
        <v>662</v>
      </c>
      <c r="B5" s="276">
        <v>39907</v>
      </c>
      <c r="C5" s="132">
        <v>19627</v>
      </c>
      <c r="D5" s="132">
        <v>20280</v>
      </c>
      <c r="E5" s="132">
        <v>183</v>
      </c>
      <c r="F5" s="132">
        <v>556</v>
      </c>
    </row>
    <row r="6" spans="1:6" ht="15" customHeight="1" x14ac:dyDescent="0.15">
      <c r="A6" s="13" t="s">
        <v>471</v>
      </c>
      <c r="B6" s="276">
        <v>40309</v>
      </c>
      <c r="C6" s="132">
        <v>19466</v>
      </c>
      <c r="D6" s="132">
        <v>20843</v>
      </c>
      <c r="E6" s="132">
        <v>198</v>
      </c>
      <c r="F6" s="132">
        <v>586</v>
      </c>
    </row>
    <row r="7" spans="1:6" ht="15" customHeight="1" x14ac:dyDescent="0.15">
      <c r="A7" s="13" t="s">
        <v>603</v>
      </c>
      <c r="B7" s="276">
        <v>40790</v>
      </c>
      <c r="C7" s="132">
        <v>19346</v>
      </c>
      <c r="D7" s="132">
        <v>21444</v>
      </c>
      <c r="E7" s="132">
        <v>213</v>
      </c>
      <c r="F7" s="132">
        <v>611</v>
      </c>
    </row>
    <row r="8" spans="1:6" ht="15" customHeight="1" thickBot="1" x14ac:dyDescent="0.2">
      <c r="A8" s="570" t="s">
        <v>520</v>
      </c>
      <c r="B8" s="423">
        <v>41194</v>
      </c>
      <c r="C8" s="230">
        <v>19243</v>
      </c>
      <c r="D8" s="230">
        <v>21951</v>
      </c>
      <c r="E8" s="230">
        <v>213</v>
      </c>
      <c r="F8" s="230">
        <v>625</v>
      </c>
    </row>
    <row r="9" spans="1:6" x14ac:dyDescent="0.15">
      <c r="F9" s="10" t="s">
        <v>663</v>
      </c>
    </row>
  </sheetData>
  <mergeCells count="1">
    <mergeCell ref="A1:F1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409FF"/>
  </sheetPr>
  <dimension ref="A1:O21"/>
  <sheetViews>
    <sheetView workbookViewId="0">
      <selection sqref="A1:K1"/>
    </sheetView>
  </sheetViews>
  <sheetFormatPr defaultColWidth="9.109375" defaultRowHeight="12" x14ac:dyDescent="0.15"/>
  <cols>
    <col min="1" max="1" width="7.88671875" style="134" customWidth="1"/>
    <col min="2" max="2" width="10.33203125" style="134" customWidth="1"/>
    <col min="3" max="3" width="8.5546875" style="134" customWidth="1"/>
    <col min="4" max="4" width="9.33203125" style="134" customWidth="1"/>
    <col min="5" max="11" width="9.5546875" style="134" customWidth="1"/>
    <col min="12" max="16384" width="9.109375" style="134"/>
  </cols>
  <sheetData>
    <row r="1" spans="1:15" ht="16.2" x14ac:dyDescent="0.2">
      <c r="A1" s="592" t="s">
        <v>342</v>
      </c>
      <c r="B1" s="592"/>
      <c r="C1" s="592"/>
      <c r="D1" s="592"/>
      <c r="E1" s="592"/>
      <c r="F1" s="592"/>
      <c r="G1" s="592"/>
      <c r="H1" s="592"/>
      <c r="I1" s="592"/>
      <c r="J1" s="592"/>
      <c r="K1" s="592"/>
    </row>
    <row r="2" spans="1:15" s="15" customFormat="1" ht="11.4" thickBot="1" x14ac:dyDescent="0.2">
      <c r="A2" s="221"/>
      <c r="B2" s="221"/>
      <c r="C2" s="244"/>
      <c r="D2" s="244"/>
      <c r="E2" s="244"/>
      <c r="F2" s="244"/>
      <c r="G2" s="244"/>
      <c r="H2" s="244"/>
      <c r="I2" s="244"/>
      <c r="J2" s="244"/>
      <c r="K2" s="2" t="s">
        <v>195</v>
      </c>
    </row>
    <row r="3" spans="1:15" s="271" customFormat="1" ht="13.2" x14ac:dyDescent="0.2">
      <c r="A3" s="516" t="s">
        <v>88</v>
      </c>
      <c r="B3" s="526" t="s">
        <v>87</v>
      </c>
      <c r="C3" s="245" t="s">
        <v>134</v>
      </c>
      <c r="D3" s="532" t="s">
        <v>196</v>
      </c>
      <c r="E3" s="532" t="s">
        <v>197</v>
      </c>
      <c r="F3" s="532" t="s">
        <v>198</v>
      </c>
      <c r="G3" s="532" t="s">
        <v>664</v>
      </c>
      <c r="H3" s="532" t="s">
        <v>665</v>
      </c>
      <c r="I3" s="532" t="s">
        <v>666</v>
      </c>
      <c r="J3" s="532" t="s">
        <v>667</v>
      </c>
      <c r="K3" s="523" t="s">
        <v>668</v>
      </c>
    </row>
    <row r="4" spans="1:15" s="271" customFormat="1" ht="13.2" x14ac:dyDescent="0.2">
      <c r="A4" s="783" t="s">
        <v>669</v>
      </c>
      <c r="B4" s="246" t="s">
        <v>199</v>
      </c>
      <c r="C4" s="12">
        <f>SUM(D4,E4,F4,G4,H4,I4,J4,K4)</f>
        <v>7457</v>
      </c>
      <c r="D4" s="247">
        <v>60</v>
      </c>
      <c r="E4" s="226">
        <v>1528</v>
      </c>
      <c r="F4" s="226">
        <v>1029</v>
      </c>
      <c r="G4" s="226">
        <v>1720</v>
      </c>
      <c r="H4" s="226">
        <v>1011</v>
      </c>
      <c r="I4" s="226">
        <v>668</v>
      </c>
      <c r="J4" s="226">
        <v>743</v>
      </c>
      <c r="K4" s="226">
        <v>698</v>
      </c>
    </row>
    <row r="5" spans="1:15" s="271" customFormat="1" ht="13.2" x14ac:dyDescent="0.2">
      <c r="A5" s="784"/>
      <c r="B5" s="248" t="s">
        <v>343</v>
      </c>
      <c r="C5" s="424">
        <v>100</v>
      </c>
      <c r="D5" s="249">
        <v>0.8</v>
      </c>
      <c r="E5" s="225">
        <v>20.5</v>
      </c>
      <c r="F5" s="225">
        <v>13.8</v>
      </c>
      <c r="G5" s="225">
        <v>23.1</v>
      </c>
      <c r="H5" s="225">
        <v>13.5</v>
      </c>
      <c r="I5" s="225">
        <v>8.9</v>
      </c>
      <c r="J5" s="225">
        <v>10</v>
      </c>
      <c r="K5" s="225">
        <v>9.4</v>
      </c>
    </row>
    <row r="6" spans="1:15" s="271" customFormat="1" ht="13.2" x14ac:dyDescent="0.2">
      <c r="A6" s="783" t="s">
        <v>320</v>
      </c>
      <c r="B6" s="137" t="s">
        <v>199</v>
      </c>
      <c r="C6" s="12">
        <f>SUM(D6,E6,F6,G6,H6,I6,J6,K6)</f>
        <v>7373</v>
      </c>
      <c r="D6" s="250">
        <v>51</v>
      </c>
      <c r="E6" s="251">
        <v>1130</v>
      </c>
      <c r="F6" s="251">
        <v>936</v>
      </c>
      <c r="G6" s="251">
        <v>1727</v>
      </c>
      <c r="H6" s="251">
        <v>1115</v>
      </c>
      <c r="I6" s="251">
        <v>804</v>
      </c>
      <c r="J6" s="251">
        <v>788</v>
      </c>
      <c r="K6" s="251">
        <v>822</v>
      </c>
    </row>
    <row r="7" spans="1:15" s="271" customFormat="1" ht="13.2" x14ac:dyDescent="0.2">
      <c r="A7" s="784"/>
      <c r="B7" s="248" t="s">
        <v>343</v>
      </c>
      <c r="C7" s="425">
        <v>100</v>
      </c>
      <c r="D7" s="252">
        <v>0.7</v>
      </c>
      <c r="E7" s="253">
        <v>15.3</v>
      </c>
      <c r="F7" s="253">
        <v>12.7</v>
      </c>
      <c r="G7" s="253">
        <v>23.4</v>
      </c>
      <c r="H7" s="253">
        <v>15.1</v>
      </c>
      <c r="I7" s="253">
        <v>10.9</v>
      </c>
      <c r="J7" s="253">
        <v>10.7</v>
      </c>
      <c r="K7" s="253">
        <v>11.2</v>
      </c>
    </row>
    <row r="8" spans="1:15" s="271" customFormat="1" ht="13.2" x14ac:dyDescent="0.2">
      <c r="A8" s="785" t="s">
        <v>670</v>
      </c>
      <c r="B8" s="571" t="s">
        <v>199</v>
      </c>
      <c r="C8" s="254">
        <v>6330</v>
      </c>
      <c r="D8" s="255">
        <v>53</v>
      </c>
      <c r="E8" s="256">
        <v>813</v>
      </c>
      <c r="F8" s="256">
        <v>646</v>
      </c>
      <c r="G8" s="256">
        <v>1511</v>
      </c>
      <c r="H8" s="256">
        <v>1097</v>
      </c>
      <c r="I8" s="256">
        <v>738</v>
      </c>
      <c r="J8" s="256">
        <v>752</v>
      </c>
      <c r="K8" s="256">
        <v>720</v>
      </c>
    </row>
    <row r="9" spans="1:15" s="271" customFormat="1" ht="13.2" x14ac:dyDescent="0.2">
      <c r="A9" s="786"/>
      <c r="B9" s="248" t="s">
        <v>343</v>
      </c>
      <c r="C9" s="426">
        <v>100.00000000000001</v>
      </c>
      <c r="D9" s="257">
        <v>0.8</v>
      </c>
      <c r="E9" s="258">
        <v>12.8</v>
      </c>
      <c r="F9" s="258">
        <v>10.199999999999999</v>
      </c>
      <c r="G9" s="258">
        <v>23.9</v>
      </c>
      <c r="H9" s="258">
        <v>17.3</v>
      </c>
      <c r="I9" s="258">
        <v>11.7</v>
      </c>
      <c r="J9" s="258">
        <v>11.9</v>
      </c>
      <c r="K9" s="258">
        <v>11.4</v>
      </c>
    </row>
    <row r="10" spans="1:15" s="374" customFormat="1" ht="13.2" x14ac:dyDescent="0.2">
      <c r="A10" s="785" t="s">
        <v>671</v>
      </c>
      <c r="B10" s="213" t="s">
        <v>199</v>
      </c>
      <c r="C10" s="254">
        <v>7461</v>
      </c>
      <c r="D10" s="250">
        <v>74</v>
      </c>
      <c r="E10" s="251">
        <v>1144</v>
      </c>
      <c r="F10" s="251">
        <v>905</v>
      </c>
      <c r="G10" s="251">
        <v>1786</v>
      </c>
      <c r="H10" s="251">
        <v>1153</v>
      </c>
      <c r="I10" s="251">
        <v>792</v>
      </c>
      <c r="J10" s="251">
        <v>811</v>
      </c>
      <c r="K10" s="251">
        <v>796</v>
      </c>
    </row>
    <row r="11" spans="1:15" s="374" customFormat="1" ht="13.2" x14ac:dyDescent="0.2">
      <c r="A11" s="786"/>
      <c r="B11" s="248" t="s">
        <v>343</v>
      </c>
      <c r="C11" s="426">
        <v>100</v>
      </c>
      <c r="D11" s="250">
        <v>1</v>
      </c>
      <c r="E11" s="253">
        <v>15.3</v>
      </c>
      <c r="F11" s="253">
        <v>12.1</v>
      </c>
      <c r="G11" s="253">
        <v>23.9</v>
      </c>
      <c r="H11" s="253">
        <v>15.5</v>
      </c>
      <c r="I11" s="253">
        <v>10.6</v>
      </c>
      <c r="J11" s="253">
        <v>10.9</v>
      </c>
      <c r="K11" s="253">
        <v>10.7</v>
      </c>
    </row>
    <row r="12" spans="1:15" s="374" customFormat="1" ht="13.2" x14ac:dyDescent="0.2">
      <c r="A12" s="781" t="s">
        <v>520</v>
      </c>
      <c r="B12" s="216" t="s">
        <v>199</v>
      </c>
      <c r="C12" s="254">
        <f>SUM(D12,E12,F12,G12,H12,I12,J12,K12)</f>
        <v>6987</v>
      </c>
      <c r="D12" s="250">
        <v>92</v>
      </c>
      <c r="E12" s="251">
        <v>1080</v>
      </c>
      <c r="F12" s="251">
        <v>741</v>
      </c>
      <c r="G12" s="251">
        <v>1692</v>
      </c>
      <c r="H12" s="251">
        <v>1020</v>
      </c>
      <c r="I12" s="251">
        <v>746</v>
      </c>
      <c r="J12" s="251">
        <v>808</v>
      </c>
      <c r="K12" s="251">
        <v>808</v>
      </c>
    </row>
    <row r="13" spans="1:15" s="374" customFormat="1" ht="13.8" thickBot="1" x14ac:dyDescent="0.25">
      <c r="A13" s="782"/>
      <c r="B13" s="427" t="s">
        <v>343</v>
      </c>
      <c r="C13" s="428">
        <f>SUM(D13:K13)</f>
        <v>99.999999999999986</v>
      </c>
      <c r="D13" s="259">
        <v>1.3</v>
      </c>
      <c r="E13" s="260">
        <v>15.4</v>
      </c>
      <c r="F13" s="260">
        <v>10.6</v>
      </c>
      <c r="G13" s="260">
        <v>24.2</v>
      </c>
      <c r="H13" s="260">
        <v>14.6</v>
      </c>
      <c r="I13" s="260">
        <v>10.7</v>
      </c>
      <c r="J13" s="260">
        <v>11.6</v>
      </c>
      <c r="K13" s="260">
        <v>11.6</v>
      </c>
    </row>
    <row r="14" spans="1:15" s="143" customFormat="1" ht="10.8" x14ac:dyDescent="0.15">
      <c r="A14" s="261"/>
      <c r="B14" s="261"/>
      <c r="C14" s="262"/>
      <c r="D14" s="262"/>
      <c r="E14" s="262"/>
      <c r="F14" s="262"/>
      <c r="G14" s="210"/>
      <c r="H14" s="210"/>
      <c r="I14" s="210"/>
      <c r="J14" s="263"/>
      <c r="K14" s="10" t="s">
        <v>672</v>
      </c>
    </row>
    <row r="15" spans="1:15" x14ac:dyDescent="0.15">
      <c r="L15" s="429"/>
      <c r="M15" s="429"/>
      <c r="N15" s="429"/>
      <c r="O15" s="429"/>
    </row>
    <row r="20" spans="9:9" x14ac:dyDescent="0.15">
      <c r="I20" s="7"/>
    </row>
    <row r="21" spans="9:9" x14ac:dyDescent="0.15">
      <c r="I21" s="7"/>
    </row>
  </sheetData>
  <mergeCells count="6">
    <mergeCell ref="A12:A13"/>
    <mergeCell ref="A1:K1"/>
    <mergeCell ref="A4:A5"/>
    <mergeCell ref="A6:A7"/>
    <mergeCell ref="A8:A9"/>
    <mergeCell ref="A10:A11"/>
  </mergeCells>
  <phoneticPr fontI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&amp;L&amp;A</oddHead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409FF"/>
    <pageSetUpPr fitToPage="1"/>
  </sheetPr>
  <dimension ref="A1:Z19"/>
  <sheetViews>
    <sheetView workbookViewId="0">
      <selection sqref="A1:J1"/>
    </sheetView>
  </sheetViews>
  <sheetFormatPr defaultColWidth="9.109375" defaultRowHeight="12" x14ac:dyDescent="0.15"/>
  <cols>
    <col min="1" max="1" width="7.88671875" style="134" customWidth="1"/>
    <col min="2" max="2" width="15" style="134" customWidth="1"/>
    <col min="3" max="9" width="9.5546875" style="134" customWidth="1"/>
    <col min="10" max="10" width="9.33203125" style="134" customWidth="1"/>
    <col min="11" max="13" width="6.5546875" style="134" customWidth="1"/>
    <col min="14" max="15" width="6.109375" style="190" customWidth="1"/>
    <col min="16" max="16" width="6.5546875" style="190" customWidth="1"/>
    <col min="17" max="17" width="7.88671875" style="134" customWidth="1"/>
    <col min="18" max="18" width="15.6640625" style="134" customWidth="1"/>
    <col min="19" max="26" width="10" style="134" customWidth="1"/>
    <col min="27" max="16384" width="9.109375" style="134"/>
  </cols>
  <sheetData>
    <row r="1" spans="1:16" ht="16.2" x14ac:dyDescent="0.2">
      <c r="A1" s="789" t="s">
        <v>393</v>
      </c>
      <c r="B1" s="789"/>
      <c r="C1" s="789"/>
      <c r="D1" s="789"/>
      <c r="E1" s="789"/>
      <c r="F1" s="789"/>
      <c r="G1" s="789"/>
      <c r="H1" s="789"/>
      <c r="I1" s="789"/>
      <c r="J1" s="789"/>
      <c r="K1" s="192"/>
      <c r="L1" s="192"/>
      <c r="M1" s="192"/>
      <c r="N1" s="192"/>
      <c r="O1" s="192"/>
      <c r="P1" s="192"/>
    </row>
    <row r="2" spans="1:16" ht="13.5" customHeight="1" thickBot="1" x14ac:dyDescent="0.25">
      <c r="A2" s="430" t="s">
        <v>75</v>
      </c>
      <c r="B2" s="264"/>
      <c r="C2" s="264"/>
      <c r="D2" s="264"/>
      <c r="E2" s="264"/>
      <c r="F2" s="264"/>
      <c r="G2" s="264"/>
      <c r="H2" s="264"/>
      <c r="I2" s="264"/>
      <c r="J2" s="265" t="s">
        <v>195</v>
      </c>
      <c r="K2" s="192"/>
      <c r="L2" s="192"/>
      <c r="M2" s="192"/>
      <c r="N2" s="192"/>
      <c r="O2" s="192"/>
      <c r="P2" s="192"/>
    </row>
    <row r="3" spans="1:16" ht="13.2" x14ac:dyDescent="0.15">
      <c r="A3" s="520" t="s">
        <v>82</v>
      </c>
      <c r="B3" s="532" t="s">
        <v>87</v>
      </c>
      <c r="C3" s="532" t="s">
        <v>197</v>
      </c>
      <c r="D3" s="532" t="s">
        <v>200</v>
      </c>
      <c r="E3" s="532" t="s">
        <v>201</v>
      </c>
      <c r="F3" s="532" t="s">
        <v>202</v>
      </c>
      <c r="G3" s="532" t="s">
        <v>203</v>
      </c>
      <c r="H3" s="532" t="s">
        <v>204</v>
      </c>
      <c r="I3" s="532" t="s">
        <v>205</v>
      </c>
      <c r="J3" s="242" t="s">
        <v>206</v>
      </c>
      <c r="K3" s="431"/>
      <c r="N3" s="134"/>
      <c r="O3" s="134"/>
      <c r="P3" s="134"/>
    </row>
    <row r="4" spans="1:16" ht="13.2" x14ac:dyDescent="0.15">
      <c r="A4" s="790" t="s">
        <v>669</v>
      </c>
      <c r="B4" s="137" t="s">
        <v>207</v>
      </c>
      <c r="C4" s="226">
        <v>1235</v>
      </c>
      <c r="D4" s="251">
        <v>828</v>
      </c>
      <c r="E4" s="226">
        <v>1591</v>
      </c>
      <c r="F4" s="226">
        <v>1155</v>
      </c>
      <c r="G4" s="226">
        <v>791</v>
      </c>
      <c r="H4" s="226">
        <v>849</v>
      </c>
      <c r="I4" s="226">
        <v>711</v>
      </c>
      <c r="J4" s="266">
        <f>SUM(C4:I4)</f>
        <v>7160</v>
      </c>
      <c r="N4" s="134"/>
      <c r="O4" s="134"/>
      <c r="P4" s="134"/>
    </row>
    <row r="5" spans="1:16" ht="13.2" x14ac:dyDescent="0.15">
      <c r="A5" s="790"/>
      <c r="B5" s="137" t="s">
        <v>208</v>
      </c>
      <c r="C5" s="226">
        <v>9</v>
      </c>
      <c r="D5" s="251">
        <v>15</v>
      </c>
      <c r="E5" s="226">
        <v>27</v>
      </c>
      <c r="F5" s="226">
        <v>27</v>
      </c>
      <c r="G5" s="226">
        <v>17</v>
      </c>
      <c r="H5" s="226">
        <v>16</v>
      </c>
      <c r="I5" s="226">
        <v>24</v>
      </c>
      <c r="J5" s="266">
        <f>SUM(C5:I5)</f>
        <v>135</v>
      </c>
      <c r="N5" s="134"/>
      <c r="O5" s="134"/>
      <c r="P5" s="134"/>
    </row>
    <row r="6" spans="1:16" ht="13.2" x14ac:dyDescent="0.15">
      <c r="A6" s="790"/>
      <c r="B6" s="267" t="s">
        <v>136</v>
      </c>
      <c r="C6" s="223">
        <f t="shared" ref="C6:I6" si="0">SUM(C4:C5)</f>
        <v>1244</v>
      </c>
      <c r="D6" s="223">
        <f t="shared" si="0"/>
        <v>843</v>
      </c>
      <c r="E6" s="223">
        <f t="shared" si="0"/>
        <v>1618</v>
      </c>
      <c r="F6" s="223">
        <f t="shared" si="0"/>
        <v>1182</v>
      </c>
      <c r="G6" s="223">
        <f t="shared" si="0"/>
        <v>808</v>
      </c>
      <c r="H6" s="223">
        <f t="shared" si="0"/>
        <v>865</v>
      </c>
      <c r="I6" s="223">
        <f t="shared" si="0"/>
        <v>735</v>
      </c>
      <c r="J6" s="223">
        <v>7295</v>
      </c>
      <c r="N6" s="134"/>
      <c r="O6" s="134"/>
      <c r="P6" s="134"/>
    </row>
    <row r="7" spans="1:16" ht="13.2" x14ac:dyDescent="0.15">
      <c r="A7" s="790" t="s">
        <v>673</v>
      </c>
      <c r="B7" s="137" t="s">
        <v>207</v>
      </c>
      <c r="C7" s="251">
        <v>980</v>
      </c>
      <c r="D7" s="251">
        <v>796</v>
      </c>
      <c r="E7" s="251">
        <v>1667</v>
      </c>
      <c r="F7" s="251">
        <v>1229</v>
      </c>
      <c r="G7" s="251">
        <v>872</v>
      </c>
      <c r="H7" s="251">
        <v>858</v>
      </c>
      <c r="I7" s="251">
        <v>790</v>
      </c>
      <c r="J7" s="146">
        <v>7192</v>
      </c>
      <c r="N7" s="134"/>
      <c r="O7" s="134"/>
      <c r="P7" s="134"/>
    </row>
    <row r="8" spans="1:16" ht="13.2" x14ac:dyDescent="0.15">
      <c r="A8" s="790"/>
      <c r="B8" s="137" t="s">
        <v>208</v>
      </c>
      <c r="C8" s="251">
        <v>5</v>
      </c>
      <c r="D8" s="251">
        <v>15</v>
      </c>
      <c r="E8" s="251">
        <v>30</v>
      </c>
      <c r="F8" s="251">
        <v>38</v>
      </c>
      <c r="G8" s="251">
        <v>22</v>
      </c>
      <c r="H8" s="251">
        <v>20</v>
      </c>
      <c r="I8" s="251">
        <v>20</v>
      </c>
      <c r="J8" s="146">
        <v>150</v>
      </c>
      <c r="N8" s="134"/>
      <c r="O8" s="134"/>
      <c r="P8" s="134"/>
    </row>
    <row r="9" spans="1:16" ht="13.2" x14ac:dyDescent="0.15">
      <c r="A9" s="790"/>
      <c r="B9" s="267" t="s">
        <v>136</v>
      </c>
      <c r="C9" s="223">
        <f t="shared" ref="C9:I9" si="1">SUM(C7:C8)</f>
        <v>985</v>
      </c>
      <c r="D9" s="223">
        <f t="shared" si="1"/>
        <v>811</v>
      </c>
      <c r="E9" s="223">
        <f t="shared" si="1"/>
        <v>1697</v>
      </c>
      <c r="F9" s="223">
        <f t="shared" si="1"/>
        <v>1267</v>
      </c>
      <c r="G9" s="223">
        <f t="shared" si="1"/>
        <v>894</v>
      </c>
      <c r="H9" s="223">
        <f t="shared" si="1"/>
        <v>878</v>
      </c>
      <c r="I9" s="223">
        <f t="shared" si="1"/>
        <v>810</v>
      </c>
      <c r="J9" s="223">
        <v>7342</v>
      </c>
      <c r="N9" s="134"/>
      <c r="O9" s="134"/>
      <c r="P9" s="134"/>
    </row>
    <row r="10" spans="1:16" ht="13.2" x14ac:dyDescent="0.15">
      <c r="A10" s="791" t="s">
        <v>674</v>
      </c>
      <c r="B10" s="137" t="s">
        <v>207</v>
      </c>
      <c r="C10" s="251">
        <v>1069</v>
      </c>
      <c r="D10" s="251">
        <v>860</v>
      </c>
      <c r="E10" s="251">
        <v>1639</v>
      </c>
      <c r="F10" s="251">
        <v>1296</v>
      </c>
      <c r="G10" s="251">
        <v>886</v>
      </c>
      <c r="H10" s="251">
        <v>893</v>
      </c>
      <c r="I10" s="251">
        <v>765</v>
      </c>
      <c r="J10" s="146">
        <v>7408</v>
      </c>
      <c r="N10" s="134"/>
      <c r="O10" s="134"/>
      <c r="P10" s="134"/>
    </row>
    <row r="11" spans="1:16" ht="13.2" x14ac:dyDescent="0.15">
      <c r="A11" s="790"/>
      <c r="B11" s="137" t="s">
        <v>208</v>
      </c>
      <c r="C11" s="251">
        <v>8</v>
      </c>
      <c r="D11" s="251">
        <v>16</v>
      </c>
      <c r="E11" s="251">
        <v>32</v>
      </c>
      <c r="F11" s="251">
        <v>35</v>
      </c>
      <c r="G11" s="251">
        <v>21</v>
      </c>
      <c r="H11" s="251">
        <v>16</v>
      </c>
      <c r="I11" s="251">
        <v>20</v>
      </c>
      <c r="J11" s="146">
        <v>148</v>
      </c>
      <c r="N11" s="134"/>
      <c r="O11" s="134"/>
      <c r="P11" s="134"/>
    </row>
    <row r="12" spans="1:16" ht="13.2" x14ac:dyDescent="0.15">
      <c r="A12" s="790"/>
      <c r="B12" s="267" t="s">
        <v>136</v>
      </c>
      <c r="C12" s="223">
        <f t="shared" ref="C12:I12" si="2">SUM(C10:C11)</f>
        <v>1077</v>
      </c>
      <c r="D12" s="223">
        <f t="shared" si="2"/>
        <v>876</v>
      </c>
      <c r="E12" s="223">
        <f t="shared" si="2"/>
        <v>1671</v>
      </c>
      <c r="F12" s="223">
        <f t="shared" si="2"/>
        <v>1331</v>
      </c>
      <c r="G12" s="223">
        <f t="shared" si="2"/>
        <v>907</v>
      </c>
      <c r="H12" s="223">
        <f t="shared" si="2"/>
        <v>909</v>
      </c>
      <c r="I12" s="223">
        <f t="shared" si="2"/>
        <v>785</v>
      </c>
      <c r="J12" s="223">
        <v>7556</v>
      </c>
      <c r="N12" s="134"/>
      <c r="O12" s="134"/>
      <c r="P12" s="134"/>
    </row>
    <row r="13" spans="1:16" ht="13.2" x14ac:dyDescent="0.15">
      <c r="A13" s="791" t="s">
        <v>675</v>
      </c>
      <c r="B13" s="137" t="s">
        <v>207</v>
      </c>
      <c r="C13" s="251">
        <v>1133</v>
      </c>
      <c r="D13" s="251">
        <v>870</v>
      </c>
      <c r="E13" s="251">
        <v>1684</v>
      </c>
      <c r="F13" s="251">
        <v>1317</v>
      </c>
      <c r="G13" s="251">
        <v>857</v>
      </c>
      <c r="H13" s="251">
        <v>852</v>
      </c>
      <c r="I13" s="251">
        <v>801</v>
      </c>
      <c r="J13" s="146">
        <v>7514</v>
      </c>
      <c r="N13" s="134"/>
      <c r="O13" s="134"/>
      <c r="P13" s="134"/>
    </row>
    <row r="14" spans="1:16" ht="13.2" x14ac:dyDescent="0.15">
      <c r="A14" s="790"/>
      <c r="B14" s="137" t="s">
        <v>208</v>
      </c>
      <c r="C14" s="251">
        <v>5</v>
      </c>
      <c r="D14" s="251">
        <v>22</v>
      </c>
      <c r="E14" s="251">
        <v>32</v>
      </c>
      <c r="F14" s="251">
        <v>41</v>
      </c>
      <c r="G14" s="251">
        <v>25</v>
      </c>
      <c r="H14" s="251">
        <v>14</v>
      </c>
      <c r="I14" s="251">
        <v>25</v>
      </c>
      <c r="J14" s="146">
        <v>164</v>
      </c>
      <c r="N14" s="134"/>
      <c r="O14" s="134"/>
      <c r="P14" s="134"/>
    </row>
    <row r="15" spans="1:16" ht="13.2" x14ac:dyDescent="0.15">
      <c r="A15" s="790"/>
      <c r="B15" s="267" t="s">
        <v>136</v>
      </c>
      <c r="C15" s="223">
        <f t="shared" ref="C15:I15" si="3">SUM(C13:C14)</f>
        <v>1138</v>
      </c>
      <c r="D15" s="223">
        <f t="shared" si="3"/>
        <v>892</v>
      </c>
      <c r="E15" s="223">
        <f t="shared" si="3"/>
        <v>1716</v>
      </c>
      <c r="F15" s="223">
        <f t="shared" si="3"/>
        <v>1358</v>
      </c>
      <c r="G15" s="223">
        <f t="shared" si="3"/>
        <v>882</v>
      </c>
      <c r="H15" s="223">
        <f t="shared" si="3"/>
        <v>866</v>
      </c>
      <c r="I15" s="223">
        <f t="shared" si="3"/>
        <v>826</v>
      </c>
      <c r="J15" s="223">
        <v>7678</v>
      </c>
      <c r="N15" s="134"/>
      <c r="O15" s="134"/>
      <c r="P15" s="134"/>
    </row>
    <row r="16" spans="1:16" ht="13.2" x14ac:dyDescent="0.15">
      <c r="A16" s="787" t="s">
        <v>520</v>
      </c>
      <c r="B16" s="137" t="s">
        <v>207</v>
      </c>
      <c r="C16" s="251">
        <v>1236</v>
      </c>
      <c r="D16" s="251">
        <v>875</v>
      </c>
      <c r="E16" s="251">
        <v>1740</v>
      </c>
      <c r="F16" s="251">
        <v>1222</v>
      </c>
      <c r="G16" s="251">
        <v>917</v>
      </c>
      <c r="H16" s="251">
        <v>876</v>
      </c>
      <c r="I16" s="251">
        <v>829</v>
      </c>
      <c r="J16" s="223">
        <v>7695</v>
      </c>
      <c r="N16" s="134"/>
      <c r="O16" s="134"/>
      <c r="P16" s="134"/>
    </row>
    <row r="17" spans="1:26" ht="13.2" x14ac:dyDescent="0.15">
      <c r="A17" s="787"/>
      <c r="B17" s="137" t="s">
        <v>208</v>
      </c>
      <c r="C17" s="251">
        <v>9</v>
      </c>
      <c r="D17" s="251">
        <v>22</v>
      </c>
      <c r="E17" s="251">
        <v>30</v>
      </c>
      <c r="F17" s="251">
        <v>34</v>
      </c>
      <c r="G17" s="251">
        <v>31</v>
      </c>
      <c r="H17" s="251">
        <v>18</v>
      </c>
      <c r="I17" s="251">
        <v>26</v>
      </c>
      <c r="J17" s="223">
        <f>SUM(C17:I17)</f>
        <v>170</v>
      </c>
      <c r="N17" s="134"/>
      <c r="O17" s="134"/>
      <c r="P17" s="134"/>
    </row>
    <row r="18" spans="1:26" ht="13.8" thickBot="1" x14ac:dyDescent="0.2">
      <c r="A18" s="788"/>
      <c r="B18" s="268" t="s">
        <v>136</v>
      </c>
      <c r="C18" s="269">
        <f t="shared" ref="C18:J18" si="4">SUM(C16:C17)</f>
        <v>1245</v>
      </c>
      <c r="D18" s="269">
        <f t="shared" si="4"/>
        <v>897</v>
      </c>
      <c r="E18" s="269">
        <f t="shared" si="4"/>
        <v>1770</v>
      </c>
      <c r="F18" s="269">
        <f t="shared" si="4"/>
        <v>1256</v>
      </c>
      <c r="G18" s="269">
        <f t="shared" si="4"/>
        <v>948</v>
      </c>
      <c r="H18" s="269">
        <f t="shared" si="4"/>
        <v>894</v>
      </c>
      <c r="I18" s="269">
        <f t="shared" si="4"/>
        <v>855</v>
      </c>
      <c r="J18" s="269">
        <f t="shared" si="4"/>
        <v>7865</v>
      </c>
      <c r="N18" s="134"/>
      <c r="O18" s="134"/>
      <c r="P18" s="134"/>
    </row>
    <row r="19" spans="1:26" x14ac:dyDescent="0.15">
      <c r="J19" s="6" t="s">
        <v>672</v>
      </c>
      <c r="Z19" s="161"/>
    </row>
  </sheetData>
  <mergeCells count="6">
    <mergeCell ref="A16:A18"/>
    <mergeCell ref="A1:J1"/>
    <mergeCell ref="A4:A6"/>
    <mergeCell ref="A7:A9"/>
    <mergeCell ref="A10:A12"/>
    <mergeCell ref="A13:A15"/>
  </mergeCells>
  <phoneticPr fontId="1"/>
  <pageMargins left="0.70866141732283472" right="0.70866141732283472" top="0.74803149606299213" bottom="0.74803149606299213" header="0.31496062992125984" footer="0.31496062992125984"/>
  <pageSetup paperSize="9" scale="98" fitToHeight="0" orientation="portrait" r:id="rId1"/>
  <headerFooter>
    <oddHeader>&amp;L&amp;A</oddHead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409FF"/>
  </sheetPr>
  <dimension ref="A1:Q15"/>
  <sheetViews>
    <sheetView workbookViewId="0">
      <selection sqref="A1:I1"/>
    </sheetView>
  </sheetViews>
  <sheetFormatPr defaultColWidth="9.109375" defaultRowHeight="12" x14ac:dyDescent="0.15"/>
  <cols>
    <col min="1" max="1" width="14.6640625" style="7" customWidth="1"/>
    <col min="2" max="2" width="5.6640625" style="7" bestFit="1" customWidth="1"/>
    <col min="3" max="3" width="17.77734375" style="7" bestFit="1" customWidth="1"/>
    <col min="4" max="5" width="16.5546875" style="7" bestFit="1" customWidth="1"/>
    <col min="6" max="8" width="14" style="7" bestFit="1" customWidth="1"/>
    <col min="9" max="9" width="15.21875" style="7" customWidth="1"/>
    <col min="10" max="10" width="11.44140625" style="7" customWidth="1"/>
    <col min="11" max="11" width="6.44140625" style="7" customWidth="1"/>
    <col min="12" max="12" width="16.109375" style="7" bestFit="1" customWidth="1"/>
    <col min="13" max="14" width="15" style="7" bestFit="1" customWidth="1"/>
    <col min="15" max="17" width="14" style="7" bestFit="1" customWidth="1"/>
    <col min="18" max="18" width="12.33203125" style="7" customWidth="1"/>
    <col min="19" max="16384" width="9.109375" style="7"/>
  </cols>
  <sheetData>
    <row r="1" spans="1:17" ht="16.2" x14ac:dyDescent="0.15">
      <c r="A1" s="610" t="s">
        <v>344</v>
      </c>
      <c r="B1" s="610"/>
      <c r="C1" s="610"/>
      <c r="D1" s="610"/>
      <c r="E1" s="610"/>
      <c r="F1" s="610"/>
      <c r="G1" s="610"/>
      <c r="H1" s="610"/>
      <c r="I1" s="610"/>
    </row>
    <row r="2" spans="1:17" ht="13.8" thickBot="1" x14ac:dyDescent="0.2">
      <c r="A2" s="432"/>
      <c r="B2" s="432"/>
      <c r="C2" s="432"/>
      <c r="D2" s="432"/>
      <c r="E2" s="432"/>
      <c r="F2" s="432"/>
      <c r="G2" s="432"/>
      <c r="H2" s="432"/>
      <c r="I2" s="2" t="s">
        <v>345</v>
      </c>
      <c r="J2" s="228"/>
    </row>
    <row r="3" spans="1:17" ht="24" x14ac:dyDescent="0.15">
      <c r="A3" s="684" t="s">
        <v>87</v>
      </c>
      <c r="B3" s="613"/>
      <c r="C3" s="222" t="s">
        <v>219</v>
      </c>
      <c r="D3" s="136" t="s">
        <v>346</v>
      </c>
      <c r="E3" s="136" t="s">
        <v>347</v>
      </c>
      <c r="F3" s="433" t="s">
        <v>348</v>
      </c>
      <c r="G3" s="434" t="s">
        <v>349</v>
      </c>
      <c r="H3" s="435" t="s">
        <v>350</v>
      </c>
      <c r="I3" s="436" t="s">
        <v>351</v>
      </c>
      <c r="J3" s="228"/>
    </row>
    <row r="4" spans="1:17" ht="13.8" x14ac:dyDescent="0.15">
      <c r="A4" s="794">
        <v>27</v>
      </c>
      <c r="B4" s="437" t="s">
        <v>309</v>
      </c>
      <c r="C4" s="587">
        <v>234626</v>
      </c>
      <c r="D4" s="588">
        <v>194218</v>
      </c>
      <c r="E4" s="588">
        <v>11313</v>
      </c>
      <c r="F4" s="588">
        <v>8364</v>
      </c>
      <c r="G4" s="588">
        <v>19650</v>
      </c>
      <c r="H4" s="588">
        <v>1081</v>
      </c>
      <c r="I4" s="589">
        <v>204283</v>
      </c>
      <c r="J4" s="210"/>
    </row>
    <row r="5" spans="1:17" ht="13.8" x14ac:dyDescent="0.15">
      <c r="A5" s="795"/>
      <c r="B5" s="438" t="s">
        <v>227</v>
      </c>
      <c r="C5" s="587">
        <v>10361812556</v>
      </c>
      <c r="D5" s="589">
        <v>6861034999</v>
      </c>
      <c r="E5" s="589">
        <v>2957521570</v>
      </c>
      <c r="F5" s="589">
        <v>282373398</v>
      </c>
      <c r="G5" s="589">
        <v>213433779</v>
      </c>
      <c r="H5" s="589">
        <v>35158475</v>
      </c>
      <c r="I5" s="589">
        <v>12290335</v>
      </c>
      <c r="J5" s="210"/>
    </row>
    <row r="6" spans="1:17" ht="13.8" x14ac:dyDescent="0.15">
      <c r="A6" s="796" t="s">
        <v>676</v>
      </c>
      <c r="B6" s="439" t="s">
        <v>309</v>
      </c>
      <c r="C6" s="587">
        <v>238055</v>
      </c>
      <c r="D6" s="588">
        <v>197468</v>
      </c>
      <c r="E6" s="588">
        <v>11139</v>
      </c>
      <c r="F6" s="588">
        <v>7408</v>
      </c>
      <c r="G6" s="588">
        <v>20903</v>
      </c>
      <c r="H6" s="588">
        <v>1137</v>
      </c>
      <c r="I6" s="589">
        <v>204789</v>
      </c>
      <c r="J6" s="210"/>
    </row>
    <row r="7" spans="1:17" ht="13.8" x14ac:dyDescent="0.15">
      <c r="A7" s="797"/>
      <c r="B7" s="438" t="s">
        <v>227</v>
      </c>
      <c r="C7" s="587">
        <v>10576637109</v>
      </c>
      <c r="D7" s="589">
        <v>7131070026</v>
      </c>
      <c r="E7" s="589">
        <v>2873838229</v>
      </c>
      <c r="F7" s="589">
        <v>256363800</v>
      </c>
      <c r="G7" s="589">
        <v>266537979</v>
      </c>
      <c r="H7" s="589">
        <v>36539735</v>
      </c>
      <c r="I7" s="589">
        <v>12287340</v>
      </c>
      <c r="J7" s="210"/>
    </row>
    <row r="8" spans="1:17" ht="13.8" x14ac:dyDescent="0.15">
      <c r="A8" s="796" t="s">
        <v>677</v>
      </c>
      <c r="B8" s="439" t="s">
        <v>309</v>
      </c>
      <c r="C8" s="587">
        <v>236343</v>
      </c>
      <c r="D8" s="588">
        <v>192819</v>
      </c>
      <c r="E8" s="588">
        <v>11224</v>
      </c>
      <c r="F8" s="588">
        <v>7496</v>
      </c>
      <c r="G8" s="588">
        <v>23471</v>
      </c>
      <c r="H8" s="588">
        <v>1333</v>
      </c>
      <c r="I8" s="589">
        <v>202633</v>
      </c>
      <c r="J8" s="210"/>
    </row>
    <row r="9" spans="1:17" ht="13.8" x14ac:dyDescent="0.15">
      <c r="A9" s="797"/>
      <c r="B9" s="438" t="s">
        <v>227</v>
      </c>
      <c r="C9" s="587">
        <v>10980899532</v>
      </c>
      <c r="D9" s="589">
        <v>7439396715</v>
      </c>
      <c r="E9" s="589">
        <v>2947008786</v>
      </c>
      <c r="F9" s="589">
        <v>250872920</v>
      </c>
      <c r="G9" s="589">
        <v>282040200</v>
      </c>
      <c r="H9" s="589">
        <v>49422931</v>
      </c>
      <c r="I9" s="589">
        <v>12157980</v>
      </c>
      <c r="J9" s="210"/>
    </row>
    <row r="10" spans="1:17" ht="13.8" x14ac:dyDescent="0.15">
      <c r="A10" s="798" t="s">
        <v>678</v>
      </c>
      <c r="B10" s="439" t="s">
        <v>309</v>
      </c>
      <c r="C10" s="587">
        <v>247184</v>
      </c>
      <c r="D10" s="588">
        <v>201613</v>
      </c>
      <c r="E10" s="588">
        <v>11411</v>
      </c>
      <c r="F10" s="588">
        <v>7504</v>
      </c>
      <c r="G10" s="588">
        <v>25272</v>
      </c>
      <c r="H10" s="588">
        <v>1384</v>
      </c>
      <c r="I10" s="589">
        <v>211839</v>
      </c>
      <c r="J10" s="210"/>
    </row>
    <row r="11" spans="1:17" ht="13.8" x14ac:dyDescent="0.15">
      <c r="A11" s="797"/>
      <c r="B11" s="438" t="s">
        <v>227</v>
      </c>
      <c r="C11" s="587">
        <v>11471657245</v>
      </c>
      <c r="D11" s="589">
        <v>7715615074</v>
      </c>
      <c r="E11" s="589">
        <v>3102270399</v>
      </c>
      <c r="F11" s="589">
        <v>253170568</v>
      </c>
      <c r="G11" s="589">
        <v>336935349</v>
      </c>
      <c r="H11" s="589">
        <v>50955515</v>
      </c>
      <c r="I11" s="589">
        <v>12710340</v>
      </c>
      <c r="J11" s="210"/>
    </row>
    <row r="12" spans="1:17" ht="13.8" x14ac:dyDescent="0.15">
      <c r="A12" s="792" t="s">
        <v>566</v>
      </c>
      <c r="B12" s="439" t="s">
        <v>309</v>
      </c>
      <c r="C12" s="587">
        <v>254188</v>
      </c>
      <c r="D12" s="588">
        <v>207613</v>
      </c>
      <c r="E12" s="588">
        <v>11630</v>
      </c>
      <c r="F12" s="588">
        <v>7445</v>
      </c>
      <c r="G12" s="588">
        <v>25949</v>
      </c>
      <c r="H12" s="588">
        <v>1551</v>
      </c>
      <c r="I12" s="589">
        <v>218205</v>
      </c>
      <c r="J12" s="210"/>
    </row>
    <row r="13" spans="1:17" ht="14.4" thickBot="1" x14ac:dyDescent="0.2">
      <c r="A13" s="793"/>
      <c r="B13" s="440" t="s">
        <v>227</v>
      </c>
      <c r="C13" s="590">
        <f>SUM(D13:I13)</f>
        <v>11885183240</v>
      </c>
      <c r="D13" s="591">
        <v>7929718340</v>
      </c>
      <c r="E13" s="591">
        <v>3236496268</v>
      </c>
      <c r="F13" s="591">
        <v>251714950</v>
      </c>
      <c r="G13" s="591">
        <v>391226085</v>
      </c>
      <c r="H13" s="591">
        <v>62813810</v>
      </c>
      <c r="I13" s="591">
        <v>13213787</v>
      </c>
      <c r="J13" s="228"/>
    </row>
    <row r="14" spans="1:17" ht="13.2" x14ac:dyDescent="0.15">
      <c r="A14" s="366" t="s">
        <v>360</v>
      </c>
      <c r="B14" s="441"/>
      <c r="C14" s="441"/>
      <c r="D14" s="441"/>
      <c r="E14" s="441"/>
      <c r="F14" s="441"/>
      <c r="G14" s="441"/>
      <c r="H14" s="441"/>
      <c r="I14" s="441"/>
      <c r="J14" s="228"/>
    </row>
    <row r="15" spans="1:17" ht="13.2" x14ac:dyDescent="0.15">
      <c r="I15" s="10" t="s">
        <v>663</v>
      </c>
      <c r="J15" s="442"/>
      <c r="K15" s="442"/>
      <c r="L15" s="442"/>
      <c r="M15" s="442"/>
      <c r="N15" s="442"/>
      <c r="O15" s="442"/>
      <c r="P15" s="442"/>
      <c r="Q15" s="442"/>
    </row>
  </sheetData>
  <mergeCells count="7">
    <mergeCell ref="A1:I1"/>
    <mergeCell ref="A12:A13"/>
    <mergeCell ref="A3:B3"/>
    <mergeCell ref="A4:A5"/>
    <mergeCell ref="A6:A7"/>
    <mergeCell ref="A8:A9"/>
    <mergeCell ref="A10:A11"/>
  </mergeCells>
  <phoneticPr fontI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&amp;L&amp;A</oddHead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409FF"/>
    <pageSetUpPr fitToPage="1"/>
  </sheetPr>
  <dimension ref="A1:M20"/>
  <sheetViews>
    <sheetView workbookViewId="0">
      <selection sqref="A1:J1"/>
    </sheetView>
  </sheetViews>
  <sheetFormatPr defaultColWidth="9.109375" defaultRowHeight="13.2" x14ac:dyDescent="0.2"/>
  <cols>
    <col min="1" max="1" width="7.6640625" style="444" customWidth="1"/>
    <col min="2" max="2" width="9.5546875" style="444" customWidth="1"/>
    <col min="3" max="3" width="8.33203125" style="444" customWidth="1"/>
    <col min="4" max="4" width="14.88671875" style="444" customWidth="1"/>
    <col min="5" max="5" width="11.6640625" style="444" bestFit="1" customWidth="1"/>
    <col min="6" max="6" width="12.88671875" style="444" bestFit="1" customWidth="1"/>
    <col min="7" max="7" width="11.6640625" style="444" bestFit="1" customWidth="1"/>
    <col min="8" max="9" width="11.6640625" style="444" customWidth="1"/>
    <col min="10" max="10" width="11.44140625" style="444" customWidth="1"/>
    <col min="11" max="16384" width="9.109375" style="444"/>
  </cols>
  <sheetData>
    <row r="1" spans="1:13" s="442" customFormat="1" ht="16.2" x14ac:dyDescent="0.15">
      <c r="A1" s="610" t="s">
        <v>352</v>
      </c>
      <c r="B1" s="610"/>
      <c r="C1" s="610"/>
      <c r="D1" s="610"/>
      <c r="E1" s="610"/>
      <c r="F1" s="610"/>
      <c r="G1" s="610"/>
      <c r="H1" s="610"/>
      <c r="I1" s="610"/>
      <c r="J1" s="610"/>
    </row>
    <row r="2" spans="1:13" s="442" customFormat="1" ht="13.8" thickBot="1" x14ac:dyDescent="0.25">
      <c r="A2" s="443"/>
      <c r="B2" s="444"/>
      <c r="C2" s="444"/>
      <c r="D2" s="445"/>
      <c r="E2" s="444"/>
      <c r="F2" s="444"/>
      <c r="G2" s="10"/>
      <c r="H2" s="10"/>
      <c r="I2" s="10"/>
      <c r="J2" s="445" t="s">
        <v>345</v>
      </c>
    </row>
    <row r="3" spans="1:13" s="442" customFormat="1" ht="52.8" x14ac:dyDescent="0.15">
      <c r="A3" s="522" t="s">
        <v>353</v>
      </c>
      <c r="B3" s="615" t="s">
        <v>87</v>
      </c>
      <c r="C3" s="613"/>
      <c r="D3" s="447" t="s">
        <v>134</v>
      </c>
      <c r="E3" s="540" t="s">
        <v>354</v>
      </c>
      <c r="F3" s="539" t="s">
        <v>355</v>
      </c>
      <c r="G3" s="539" t="s">
        <v>356</v>
      </c>
      <c r="H3" s="525" t="s">
        <v>456</v>
      </c>
      <c r="I3" s="525" t="s">
        <v>457</v>
      </c>
      <c r="J3" s="448" t="s">
        <v>357</v>
      </c>
    </row>
    <row r="4" spans="1:13" x14ac:dyDescent="0.2">
      <c r="A4" s="783" t="s">
        <v>358</v>
      </c>
      <c r="B4" s="800" t="s">
        <v>199</v>
      </c>
      <c r="C4" s="756"/>
      <c r="D4" s="449">
        <v>6</v>
      </c>
      <c r="E4" s="450" t="s">
        <v>458</v>
      </c>
      <c r="F4" s="224">
        <v>3</v>
      </c>
      <c r="G4" s="224">
        <v>3</v>
      </c>
      <c r="H4" s="483" t="s">
        <v>458</v>
      </c>
      <c r="I4" s="483" t="s">
        <v>458</v>
      </c>
      <c r="J4" s="224">
        <v>3</v>
      </c>
    </row>
    <row r="5" spans="1:13" x14ac:dyDescent="0.2">
      <c r="A5" s="799"/>
      <c r="B5" s="801" t="s">
        <v>359</v>
      </c>
      <c r="C5" s="594"/>
      <c r="D5" s="451">
        <v>49120</v>
      </c>
      <c r="E5" s="131" t="s">
        <v>458</v>
      </c>
      <c r="F5" s="226">
        <v>33129</v>
      </c>
      <c r="G5" s="226">
        <v>15811</v>
      </c>
      <c r="H5" s="132" t="s">
        <v>458</v>
      </c>
      <c r="I5" s="132" t="s">
        <v>458</v>
      </c>
      <c r="J5" s="226">
        <v>180</v>
      </c>
    </row>
    <row r="6" spans="1:13" x14ac:dyDescent="0.2">
      <c r="A6" s="784"/>
      <c r="B6" s="601" t="s">
        <v>394</v>
      </c>
      <c r="C6" s="603"/>
      <c r="D6" s="484">
        <v>8186.7000000000007</v>
      </c>
      <c r="E6" s="131" t="s">
        <v>458</v>
      </c>
      <c r="F6" s="226">
        <v>11043</v>
      </c>
      <c r="G6" s="226">
        <v>5270</v>
      </c>
      <c r="H6" s="132" t="s">
        <v>458</v>
      </c>
      <c r="I6" s="132" t="s">
        <v>458</v>
      </c>
      <c r="J6" s="226">
        <v>60</v>
      </c>
    </row>
    <row r="7" spans="1:13" x14ac:dyDescent="0.2">
      <c r="A7" s="783" t="s">
        <v>293</v>
      </c>
      <c r="B7" s="800" t="s">
        <v>199</v>
      </c>
      <c r="C7" s="756"/>
      <c r="D7" s="451">
        <v>10864</v>
      </c>
      <c r="E7" s="226">
        <v>3020</v>
      </c>
      <c r="F7" s="226">
        <v>3616</v>
      </c>
      <c r="G7" s="226">
        <v>4228</v>
      </c>
      <c r="H7" s="132" t="s">
        <v>679</v>
      </c>
      <c r="I7" s="132" t="s">
        <v>458</v>
      </c>
      <c r="J7" s="226">
        <v>6636</v>
      </c>
    </row>
    <row r="8" spans="1:13" x14ac:dyDescent="0.2">
      <c r="A8" s="799"/>
      <c r="B8" s="801" t="s">
        <v>359</v>
      </c>
      <c r="C8" s="594"/>
      <c r="D8" s="451">
        <v>154564822</v>
      </c>
      <c r="E8" s="226">
        <v>46413386</v>
      </c>
      <c r="F8" s="226">
        <v>87639542</v>
      </c>
      <c r="G8" s="226">
        <v>20113734</v>
      </c>
      <c r="H8" s="132" t="s">
        <v>458</v>
      </c>
      <c r="I8" s="132" t="s">
        <v>680</v>
      </c>
      <c r="J8" s="226">
        <v>398160</v>
      </c>
    </row>
    <row r="9" spans="1:13" x14ac:dyDescent="0.2">
      <c r="A9" s="784"/>
      <c r="B9" s="601" t="s">
        <v>394</v>
      </c>
      <c r="C9" s="603"/>
      <c r="D9" s="451">
        <v>14227.300000000001</v>
      </c>
      <c r="E9" s="226">
        <v>15369</v>
      </c>
      <c r="F9" s="226">
        <v>24237</v>
      </c>
      <c r="G9" s="226">
        <v>4757</v>
      </c>
      <c r="H9" s="132" t="s">
        <v>458</v>
      </c>
      <c r="I9" s="132" t="s">
        <v>458</v>
      </c>
      <c r="J9" s="226">
        <v>60</v>
      </c>
      <c r="K9" s="446"/>
    </row>
    <row r="10" spans="1:13" x14ac:dyDescent="0.2">
      <c r="A10" s="799" t="s">
        <v>294</v>
      </c>
      <c r="B10" s="801" t="s">
        <v>199</v>
      </c>
      <c r="C10" s="594"/>
      <c r="D10" s="451">
        <v>24564</v>
      </c>
      <c r="E10" s="226">
        <v>6511</v>
      </c>
      <c r="F10" s="226">
        <v>8322</v>
      </c>
      <c r="G10" s="226">
        <v>9536</v>
      </c>
      <c r="H10" s="485">
        <v>194</v>
      </c>
      <c r="I10" s="485">
        <v>1</v>
      </c>
      <c r="J10" s="226">
        <v>14833</v>
      </c>
      <c r="K10" s="446"/>
    </row>
    <row r="11" spans="1:13" x14ac:dyDescent="0.2">
      <c r="A11" s="799"/>
      <c r="B11" s="801" t="s">
        <v>359</v>
      </c>
      <c r="C11" s="594"/>
      <c r="D11" s="451">
        <v>350380341</v>
      </c>
      <c r="E11" s="226">
        <v>99765190</v>
      </c>
      <c r="F11" s="226">
        <v>204397732</v>
      </c>
      <c r="G11" s="226">
        <v>44842350</v>
      </c>
      <c r="H11" s="485">
        <v>481359</v>
      </c>
      <c r="I11" s="485">
        <v>3730</v>
      </c>
      <c r="J11" s="226">
        <v>889980</v>
      </c>
      <c r="K11" s="446"/>
    </row>
    <row r="12" spans="1:13" x14ac:dyDescent="0.2">
      <c r="A12" s="802"/>
      <c r="B12" s="601" t="s">
        <v>394</v>
      </c>
      <c r="C12" s="603"/>
      <c r="D12" s="451">
        <v>14264</v>
      </c>
      <c r="E12" s="226">
        <v>15323</v>
      </c>
      <c r="F12" s="226">
        <v>24561</v>
      </c>
      <c r="G12" s="226">
        <v>4702</v>
      </c>
      <c r="H12" s="485">
        <v>2481</v>
      </c>
      <c r="I12" s="485">
        <v>3730</v>
      </c>
      <c r="J12" s="226">
        <v>60</v>
      </c>
      <c r="K12" s="446"/>
    </row>
    <row r="13" spans="1:13" x14ac:dyDescent="0.2">
      <c r="A13" s="783">
        <v>30</v>
      </c>
      <c r="B13" s="800" t="s">
        <v>199</v>
      </c>
      <c r="C13" s="756"/>
      <c r="D13" s="451">
        <v>24183</v>
      </c>
      <c r="E13" s="226">
        <v>6384</v>
      </c>
      <c r="F13" s="226">
        <v>8430</v>
      </c>
      <c r="G13" s="226">
        <v>9164</v>
      </c>
      <c r="H13" s="485">
        <v>189</v>
      </c>
      <c r="I13" s="485">
        <v>16</v>
      </c>
      <c r="J13" s="226">
        <v>14865</v>
      </c>
      <c r="K13" s="210"/>
      <c r="L13" s="10"/>
      <c r="M13" s="446"/>
    </row>
    <row r="14" spans="1:13" x14ac:dyDescent="0.2">
      <c r="A14" s="799"/>
      <c r="B14" s="801" t="s">
        <v>359</v>
      </c>
      <c r="C14" s="594"/>
      <c r="D14" s="451">
        <v>342949549</v>
      </c>
      <c r="E14" s="226">
        <v>92455139</v>
      </c>
      <c r="F14" s="226">
        <v>204447441</v>
      </c>
      <c r="G14" s="226">
        <v>44388324</v>
      </c>
      <c r="H14" s="485">
        <v>477987</v>
      </c>
      <c r="I14" s="485">
        <v>288758</v>
      </c>
      <c r="J14" s="226">
        <v>891900</v>
      </c>
      <c r="K14" s="7"/>
      <c r="L14" s="10"/>
    </row>
    <row r="15" spans="1:13" x14ac:dyDescent="0.2">
      <c r="A15" s="784"/>
      <c r="B15" s="601" t="s">
        <v>394</v>
      </c>
      <c r="C15" s="603"/>
      <c r="D15" s="451">
        <v>14181</v>
      </c>
      <c r="E15" s="226">
        <v>14482</v>
      </c>
      <c r="F15" s="226">
        <v>24252</v>
      </c>
      <c r="G15" s="226">
        <v>4844</v>
      </c>
      <c r="H15" s="485">
        <v>2529</v>
      </c>
      <c r="I15" s="485">
        <v>18047</v>
      </c>
      <c r="J15" s="226">
        <v>60</v>
      </c>
    </row>
    <row r="16" spans="1:13" x14ac:dyDescent="0.2">
      <c r="A16" s="799" t="s">
        <v>460</v>
      </c>
      <c r="B16" s="801" t="s">
        <v>199</v>
      </c>
      <c r="C16" s="594"/>
      <c r="D16" s="451">
        <v>23331</v>
      </c>
      <c r="E16" s="226">
        <v>5994</v>
      </c>
      <c r="F16" s="226">
        <v>8361</v>
      </c>
      <c r="G16" s="226">
        <v>8757</v>
      </c>
      <c r="H16" s="485">
        <v>196</v>
      </c>
      <c r="I16" s="485">
        <v>23</v>
      </c>
      <c r="J16" s="226">
        <v>14405</v>
      </c>
    </row>
    <row r="17" spans="1:10" x14ac:dyDescent="0.2">
      <c r="A17" s="799"/>
      <c r="B17" s="801" t="s">
        <v>359</v>
      </c>
      <c r="C17" s="594"/>
      <c r="D17" s="451">
        <v>314365451</v>
      </c>
      <c r="E17" s="226">
        <v>78999860</v>
      </c>
      <c r="F17" s="226">
        <v>190856380</v>
      </c>
      <c r="G17" s="226">
        <v>42524363</v>
      </c>
      <c r="H17" s="485">
        <v>570968</v>
      </c>
      <c r="I17" s="485">
        <v>541479</v>
      </c>
      <c r="J17" s="226">
        <v>872401</v>
      </c>
    </row>
    <row r="18" spans="1:10" ht="13.8" thickBot="1" x14ac:dyDescent="0.25">
      <c r="A18" s="803"/>
      <c r="B18" s="804" t="s">
        <v>394</v>
      </c>
      <c r="C18" s="759"/>
      <c r="D18" s="452">
        <v>13474</v>
      </c>
      <c r="E18" s="453">
        <v>13180</v>
      </c>
      <c r="F18" s="453">
        <v>22827</v>
      </c>
      <c r="G18" s="453">
        <v>4856</v>
      </c>
      <c r="H18" s="486">
        <v>2913</v>
      </c>
      <c r="I18" s="486">
        <v>23543</v>
      </c>
      <c r="J18" s="453">
        <v>61</v>
      </c>
    </row>
    <row r="19" spans="1:10" x14ac:dyDescent="0.2">
      <c r="A19" s="5" t="s">
        <v>360</v>
      </c>
      <c r="B19" s="141"/>
      <c r="C19" s="141"/>
      <c r="D19" s="141"/>
      <c r="E19" s="141"/>
      <c r="F19" s="141"/>
      <c r="G19" s="141"/>
      <c r="H19" s="141"/>
      <c r="I19" s="141"/>
      <c r="J19" s="141"/>
    </row>
    <row r="20" spans="1:10" x14ac:dyDescent="0.2">
      <c r="A20" s="7"/>
      <c r="B20" s="7"/>
      <c r="C20" s="7"/>
      <c r="D20" s="10"/>
      <c r="E20" s="7"/>
      <c r="F20" s="7"/>
      <c r="G20" s="7"/>
      <c r="H20" s="7"/>
      <c r="I20" s="7"/>
      <c r="J20" s="10" t="s">
        <v>663</v>
      </c>
    </row>
  </sheetData>
  <mergeCells count="22">
    <mergeCell ref="A16:A18"/>
    <mergeCell ref="B16:C16"/>
    <mergeCell ref="B17:C17"/>
    <mergeCell ref="B18:C18"/>
    <mergeCell ref="A13:A15"/>
    <mergeCell ref="B13:C13"/>
    <mergeCell ref="B14:C14"/>
    <mergeCell ref="B15:C15"/>
    <mergeCell ref="A10:A12"/>
    <mergeCell ref="B10:C10"/>
    <mergeCell ref="B11:C11"/>
    <mergeCell ref="B12:C12"/>
    <mergeCell ref="A7:A9"/>
    <mergeCell ref="B7:C7"/>
    <mergeCell ref="B8:C8"/>
    <mergeCell ref="B9:C9"/>
    <mergeCell ref="A1:J1"/>
    <mergeCell ref="B3:C3"/>
    <mergeCell ref="A4:A6"/>
    <mergeCell ref="B4:C4"/>
    <mergeCell ref="B5:C5"/>
    <mergeCell ref="B6:C6"/>
  </mergeCells>
  <phoneticPr fontId="1"/>
  <pageMargins left="0.70866141732283472" right="0.70866141732283472" top="0.74803149606299213" bottom="0.74803149606299213" header="0.31496062992125984" footer="0.31496062992125984"/>
  <pageSetup paperSize="9" scale="87" fitToHeight="0" orientation="portrait" r:id="rId1"/>
  <headerFooter>
    <oddHeader>&amp;L&amp;A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10"/>
  <sheetViews>
    <sheetView workbookViewId="0">
      <selection sqref="A1:I1"/>
    </sheetView>
  </sheetViews>
  <sheetFormatPr defaultColWidth="9.109375" defaultRowHeight="12" x14ac:dyDescent="0.15"/>
  <cols>
    <col min="1" max="1" width="7.88671875" style="7" customWidth="1"/>
    <col min="2" max="9" width="9.6640625" style="7" customWidth="1"/>
    <col min="10" max="16384" width="9.109375" style="7"/>
  </cols>
  <sheetData>
    <row r="1" spans="1:9" ht="16.2" x14ac:dyDescent="0.15">
      <c r="A1" s="610" t="s">
        <v>213</v>
      </c>
      <c r="B1" s="610"/>
      <c r="C1" s="610"/>
      <c r="D1" s="610"/>
      <c r="E1" s="610"/>
      <c r="F1" s="610"/>
      <c r="G1" s="610"/>
      <c r="H1" s="610"/>
      <c r="I1" s="610"/>
    </row>
    <row r="2" spans="1:9" ht="12.6" thickBot="1" x14ac:dyDescent="0.2">
      <c r="A2" s="221" t="s">
        <v>214</v>
      </c>
      <c r="B2" s="221"/>
      <c r="C2" s="221"/>
      <c r="D2" s="221"/>
      <c r="E2" s="221"/>
      <c r="F2" s="221"/>
      <c r="G2" s="221"/>
      <c r="H2" s="221"/>
      <c r="I2" s="279" t="s">
        <v>215</v>
      </c>
    </row>
    <row r="3" spans="1:9" ht="13.2" x14ac:dyDescent="0.15">
      <c r="A3" s="593" t="s">
        <v>216</v>
      </c>
      <c r="B3" s="611" t="s">
        <v>217</v>
      </c>
      <c r="C3" s="611"/>
      <c r="D3" s="611"/>
      <c r="E3" s="611"/>
      <c r="F3" s="611" t="s">
        <v>218</v>
      </c>
      <c r="G3" s="611"/>
      <c r="H3" s="611"/>
      <c r="I3" s="612"/>
    </row>
    <row r="4" spans="1:9" ht="13.2" x14ac:dyDescent="0.15">
      <c r="A4" s="595"/>
      <c r="B4" s="280" t="s">
        <v>219</v>
      </c>
      <c r="C4" s="281" t="s">
        <v>220</v>
      </c>
      <c r="D4" s="281" t="s">
        <v>221</v>
      </c>
      <c r="E4" s="281" t="s">
        <v>222</v>
      </c>
      <c r="F4" s="281" t="s">
        <v>219</v>
      </c>
      <c r="G4" s="281" t="s">
        <v>220</v>
      </c>
      <c r="H4" s="281" t="s">
        <v>221</v>
      </c>
      <c r="I4" s="511" t="s">
        <v>222</v>
      </c>
    </row>
    <row r="5" spans="1:9" ht="13.2" x14ac:dyDescent="0.15">
      <c r="A5" s="13" t="s">
        <v>479</v>
      </c>
      <c r="B5" s="275">
        <f t="shared" ref="B5:B9" si="0">SUM(C5:E5)</f>
        <v>3337</v>
      </c>
      <c r="C5" s="131">
        <v>204</v>
      </c>
      <c r="D5" s="131">
        <v>1277</v>
      </c>
      <c r="E5" s="131">
        <v>1856</v>
      </c>
      <c r="F5" s="282">
        <v>100</v>
      </c>
      <c r="G5" s="283">
        <v>6.1</v>
      </c>
      <c r="H5" s="283">
        <v>38.299999999999997</v>
      </c>
      <c r="I5" s="283">
        <v>55.6</v>
      </c>
    </row>
    <row r="6" spans="1:9" ht="13.2" x14ac:dyDescent="0.15">
      <c r="A6" s="13" t="s">
        <v>480</v>
      </c>
      <c r="B6" s="275">
        <f t="shared" si="0"/>
        <v>3285</v>
      </c>
      <c r="C6" s="131">
        <v>183</v>
      </c>
      <c r="D6" s="131">
        <v>1246</v>
      </c>
      <c r="E6" s="131">
        <v>1856</v>
      </c>
      <c r="F6" s="282">
        <v>100</v>
      </c>
      <c r="G6" s="283">
        <v>5.6</v>
      </c>
      <c r="H6" s="283">
        <v>37.9</v>
      </c>
      <c r="I6" s="283">
        <v>56.5</v>
      </c>
    </row>
    <row r="7" spans="1:9" ht="13.2" x14ac:dyDescent="0.15">
      <c r="A7" s="13" t="s">
        <v>481</v>
      </c>
      <c r="B7" s="275">
        <f t="shared" si="0"/>
        <v>3244</v>
      </c>
      <c r="C7" s="131">
        <v>169</v>
      </c>
      <c r="D7" s="131">
        <v>1237</v>
      </c>
      <c r="E7" s="131">
        <v>1838</v>
      </c>
      <c r="F7" s="282">
        <v>100</v>
      </c>
      <c r="G7" s="283">
        <v>5.2</v>
      </c>
      <c r="H7" s="283">
        <v>38.1</v>
      </c>
      <c r="I7" s="283">
        <v>56.7</v>
      </c>
    </row>
    <row r="8" spans="1:9" ht="13.2" x14ac:dyDescent="0.15">
      <c r="A8" s="514" t="s">
        <v>452</v>
      </c>
      <c r="B8" s="275">
        <f t="shared" si="0"/>
        <v>3148</v>
      </c>
      <c r="C8" s="131">
        <v>158</v>
      </c>
      <c r="D8" s="131">
        <v>1183</v>
      </c>
      <c r="E8" s="131">
        <v>1807</v>
      </c>
      <c r="F8" s="282">
        <v>100</v>
      </c>
      <c r="G8" s="283">
        <v>5</v>
      </c>
      <c r="H8" s="283">
        <v>37.6</v>
      </c>
      <c r="I8" s="283">
        <v>57.4</v>
      </c>
    </row>
    <row r="9" spans="1:9" ht="13.8" thickBot="1" x14ac:dyDescent="0.2">
      <c r="A9" s="284" t="s">
        <v>460</v>
      </c>
      <c r="B9" s="285">
        <f t="shared" si="0"/>
        <v>3118</v>
      </c>
      <c r="C9" s="142">
        <v>137</v>
      </c>
      <c r="D9" s="142">
        <v>1154</v>
      </c>
      <c r="E9" s="142">
        <v>1827</v>
      </c>
      <c r="F9" s="286">
        <v>100</v>
      </c>
      <c r="G9" s="287">
        <v>4.4000000000000004</v>
      </c>
      <c r="H9" s="287">
        <v>37</v>
      </c>
      <c r="I9" s="287">
        <v>58.6</v>
      </c>
    </row>
    <row r="10" spans="1:9" x14ac:dyDescent="0.15">
      <c r="I10" s="10" t="s">
        <v>223</v>
      </c>
    </row>
  </sheetData>
  <mergeCells count="4">
    <mergeCell ref="A1:I1"/>
    <mergeCell ref="A3:A4"/>
    <mergeCell ref="B3:E3"/>
    <mergeCell ref="F3:I3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  <ignoredErrors>
    <ignoredError sqref="B5:B9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12"/>
  <sheetViews>
    <sheetView workbookViewId="0">
      <selection sqref="A1:K1"/>
    </sheetView>
  </sheetViews>
  <sheetFormatPr defaultColWidth="9.109375" defaultRowHeight="12" x14ac:dyDescent="0.15"/>
  <cols>
    <col min="1" max="1" width="9.33203125" style="7" customWidth="1"/>
    <col min="2" max="2" width="16.44140625" style="7" customWidth="1"/>
    <col min="3" max="3" width="6.44140625" style="7" customWidth="1"/>
    <col min="4" max="4" width="16.44140625" style="7" customWidth="1"/>
    <col min="5" max="5" width="6.44140625" style="7" customWidth="1"/>
    <col min="6" max="6" width="16.44140625" style="7" customWidth="1"/>
    <col min="7" max="7" width="6.44140625" style="7" customWidth="1"/>
    <col min="8" max="8" width="16.44140625" style="7" customWidth="1"/>
    <col min="9" max="9" width="6.44140625" style="7" customWidth="1"/>
    <col min="10" max="10" width="16.44140625" style="7" customWidth="1"/>
    <col min="11" max="11" width="6.44140625" style="7" customWidth="1"/>
    <col min="12" max="16384" width="9.109375" style="7"/>
  </cols>
  <sheetData>
    <row r="1" spans="1:13" ht="16.2" x14ac:dyDescent="0.15">
      <c r="A1" s="610" t="s">
        <v>224</v>
      </c>
      <c r="B1" s="610"/>
      <c r="C1" s="610"/>
      <c r="D1" s="610"/>
      <c r="E1" s="610"/>
      <c r="F1" s="610"/>
      <c r="G1" s="610"/>
      <c r="H1" s="610"/>
      <c r="I1" s="610"/>
      <c r="J1" s="610"/>
      <c r="K1" s="610"/>
    </row>
    <row r="2" spans="1:13" ht="12.6" thickBo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 t="s">
        <v>225</v>
      </c>
    </row>
    <row r="3" spans="1:13" ht="13.2" x14ac:dyDescent="0.15">
      <c r="A3" s="613" t="s">
        <v>87</v>
      </c>
      <c r="B3" s="615" t="s">
        <v>482</v>
      </c>
      <c r="C3" s="613"/>
      <c r="D3" s="615" t="s">
        <v>226</v>
      </c>
      <c r="E3" s="613"/>
      <c r="F3" s="615" t="s">
        <v>365</v>
      </c>
      <c r="G3" s="613"/>
      <c r="H3" s="599" t="s">
        <v>398</v>
      </c>
      <c r="I3" s="600"/>
      <c r="J3" s="599" t="s">
        <v>483</v>
      </c>
      <c r="K3" s="600"/>
    </row>
    <row r="4" spans="1:13" ht="24" x14ac:dyDescent="0.15">
      <c r="A4" s="614"/>
      <c r="B4" s="288" t="s">
        <v>227</v>
      </c>
      <c r="C4" s="289" t="s">
        <v>228</v>
      </c>
      <c r="D4" s="288" t="s">
        <v>227</v>
      </c>
      <c r="E4" s="289" t="s">
        <v>228</v>
      </c>
      <c r="F4" s="288" t="s">
        <v>227</v>
      </c>
      <c r="G4" s="289" t="s">
        <v>228</v>
      </c>
      <c r="H4" s="288" t="s">
        <v>227</v>
      </c>
      <c r="I4" s="289" t="s">
        <v>228</v>
      </c>
      <c r="J4" s="288" t="s">
        <v>227</v>
      </c>
      <c r="K4" s="290" t="s">
        <v>228</v>
      </c>
      <c r="L4" s="228"/>
    </row>
    <row r="5" spans="1:13" ht="13.2" x14ac:dyDescent="0.15">
      <c r="A5" s="291" t="s">
        <v>229</v>
      </c>
      <c r="B5" s="292">
        <f t="shared" ref="B5:K5" si="0">SUM(B6:B11)</f>
        <v>6662904869</v>
      </c>
      <c r="C5" s="293">
        <f t="shared" si="0"/>
        <v>99.999999999999972</v>
      </c>
      <c r="D5" s="292">
        <f t="shared" si="0"/>
        <v>6481879315</v>
      </c>
      <c r="E5" s="293">
        <f t="shared" si="0"/>
        <v>100</v>
      </c>
      <c r="F5" s="459">
        <f t="shared" si="0"/>
        <v>6499519881</v>
      </c>
      <c r="G5" s="460">
        <f t="shared" si="0"/>
        <v>100</v>
      </c>
      <c r="H5" s="459">
        <f t="shared" si="0"/>
        <v>6350149239</v>
      </c>
      <c r="I5" s="460">
        <f t="shared" si="0"/>
        <v>99.999999999999986</v>
      </c>
      <c r="J5" s="459">
        <f t="shared" si="0"/>
        <v>6171594041</v>
      </c>
      <c r="K5" s="460">
        <f t="shared" si="0"/>
        <v>100</v>
      </c>
    </row>
    <row r="6" spans="1:13" ht="13.2" x14ac:dyDescent="0.15">
      <c r="A6" s="496" t="s">
        <v>230</v>
      </c>
      <c r="B6" s="132">
        <v>2042996846</v>
      </c>
      <c r="C6" s="294">
        <v>30.7</v>
      </c>
      <c r="D6" s="132">
        <v>1996659080</v>
      </c>
      <c r="E6" s="294">
        <v>30.8</v>
      </c>
      <c r="F6" s="131">
        <v>1956840452</v>
      </c>
      <c r="G6" s="225">
        <v>30.1</v>
      </c>
      <c r="H6" s="131">
        <v>1859943256</v>
      </c>
      <c r="I6" s="225">
        <v>29.3</v>
      </c>
      <c r="J6" s="131">
        <v>1759014477</v>
      </c>
      <c r="K6" s="225">
        <v>28.5</v>
      </c>
      <c r="M6" s="295"/>
    </row>
    <row r="7" spans="1:13" ht="13.2" x14ac:dyDescent="0.15">
      <c r="A7" s="496" t="s">
        <v>231</v>
      </c>
      <c r="B7" s="132">
        <v>1391460815</v>
      </c>
      <c r="C7" s="294">
        <v>20.9</v>
      </c>
      <c r="D7" s="132">
        <v>1359935562</v>
      </c>
      <c r="E7" s="294">
        <v>21</v>
      </c>
      <c r="F7" s="131">
        <v>1350583156</v>
      </c>
      <c r="G7" s="225">
        <v>20.8</v>
      </c>
      <c r="H7" s="131">
        <v>1318392938</v>
      </c>
      <c r="I7" s="225">
        <v>20.8</v>
      </c>
      <c r="J7" s="131">
        <v>1294164672</v>
      </c>
      <c r="K7" s="225">
        <v>21</v>
      </c>
      <c r="M7" s="295"/>
    </row>
    <row r="8" spans="1:13" ht="13.2" x14ac:dyDescent="0.15">
      <c r="A8" s="496" t="s">
        <v>232</v>
      </c>
      <c r="B8" s="132">
        <v>26587213</v>
      </c>
      <c r="C8" s="294">
        <v>0.4</v>
      </c>
      <c r="D8" s="132">
        <v>21980101</v>
      </c>
      <c r="E8" s="294">
        <v>0.4</v>
      </c>
      <c r="F8" s="131">
        <v>19299706</v>
      </c>
      <c r="G8" s="225">
        <v>0.3</v>
      </c>
      <c r="H8" s="131">
        <v>16944726</v>
      </c>
      <c r="I8" s="225">
        <v>0.3</v>
      </c>
      <c r="J8" s="131">
        <v>14008216</v>
      </c>
      <c r="K8" s="225">
        <v>0.2</v>
      </c>
      <c r="M8" s="295"/>
    </row>
    <row r="9" spans="1:13" ht="13.2" x14ac:dyDescent="0.15">
      <c r="A9" s="496" t="s">
        <v>233</v>
      </c>
      <c r="B9" s="132">
        <v>3019434943</v>
      </c>
      <c r="C9" s="294">
        <v>45.3</v>
      </c>
      <c r="D9" s="132">
        <v>2938458073</v>
      </c>
      <c r="E9" s="294">
        <v>45.3</v>
      </c>
      <c r="F9" s="131">
        <v>2993837597</v>
      </c>
      <c r="G9" s="225">
        <v>46</v>
      </c>
      <c r="H9" s="131">
        <v>2972872032</v>
      </c>
      <c r="I9" s="225">
        <v>46.8</v>
      </c>
      <c r="J9" s="131">
        <v>2912561538</v>
      </c>
      <c r="K9" s="225">
        <v>47.2</v>
      </c>
      <c r="M9" s="295"/>
    </row>
    <row r="10" spans="1:13" ht="13.2" x14ac:dyDescent="0.15">
      <c r="A10" s="496" t="s">
        <v>234</v>
      </c>
      <c r="B10" s="132">
        <v>107458833</v>
      </c>
      <c r="C10" s="294">
        <v>1.6</v>
      </c>
      <c r="D10" s="132">
        <v>92413109</v>
      </c>
      <c r="E10" s="294">
        <v>1.4</v>
      </c>
      <c r="F10" s="131">
        <v>96591435</v>
      </c>
      <c r="G10" s="225">
        <v>1.5</v>
      </c>
      <c r="H10" s="131">
        <v>106679440</v>
      </c>
      <c r="I10" s="225">
        <v>1.7</v>
      </c>
      <c r="J10" s="131">
        <v>113123104</v>
      </c>
      <c r="K10" s="225">
        <v>1.8</v>
      </c>
      <c r="M10" s="295"/>
    </row>
    <row r="11" spans="1:13" ht="13.8" thickBot="1" x14ac:dyDescent="0.2">
      <c r="A11" s="512" t="s">
        <v>235</v>
      </c>
      <c r="B11" s="230">
        <v>74966219</v>
      </c>
      <c r="C11" s="296">
        <v>1.1000000000000001</v>
      </c>
      <c r="D11" s="230">
        <v>72433390</v>
      </c>
      <c r="E11" s="296">
        <v>1.1000000000000001</v>
      </c>
      <c r="F11" s="142">
        <v>82367535</v>
      </c>
      <c r="G11" s="138">
        <v>1.3</v>
      </c>
      <c r="H11" s="142">
        <v>75316847</v>
      </c>
      <c r="I11" s="138">
        <v>1.1000000000000001</v>
      </c>
      <c r="J11" s="142">
        <v>78722034</v>
      </c>
      <c r="K11" s="138">
        <v>1.3</v>
      </c>
      <c r="M11" s="295"/>
    </row>
    <row r="12" spans="1:13" x14ac:dyDescent="0.15">
      <c r="A12" s="141"/>
      <c r="B12" s="141"/>
      <c r="C12" s="141"/>
      <c r="D12" s="141"/>
      <c r="E12" s="141"/>
      <c r="F12" s="141"/>
      <c r="G12" s="141"/>
      <c r="H12" s="141"/>
      <c r="I12" s="141"/>
      <c r="J12" s="141"/>
      <c r="K12" s="10" t="s">
        <v>223</v>
      </c>
    </row>
  </sheetData>
  <mergeCells count="7">
    <mergeCell ref="A1:K1"/>
    <mergeCell ref="A3:A4"/>
    <mergeCell ref="B3:C3"/>
    <mergeCell ref="D3:E3"/>
    <mergeCell ref="F3:G3"/>
    <mergeCell ref="H3:I3"/>
    <mergeCell ref="J3:K3"/>
  </mergeCells>
  <phoneticPr fontI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"/>
  <sheetViews>
    <sheetView workbookViewId="0">
      <selection sqref="A1:F1"/>
    </sheetView>
  </sheetViews>
  <sheetFormatPr defaultRowHeight="12" x14ac:dyDescent="0.15"/>
  <sheetData/>
  <phoneticPr fontId="1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18"/>
  <sheetViews>
    <sheetView workbookViewId="0">
      <selection sqref="A1:G1"/>
    </sheetView>
  </sheetViews>
  <sheetFormatPr defaultRowHeight="13.2" x14ac:dyDescent="0.2"/>
  <cols>
    <col min="1" max="1" width="4.33203125" style="297" customWidth="1"/>
    <col min="2" max="2" width="15.6640625" style="297" customWidth="1"/>
    <col min="3" max="4" width="11.44140625" style="297" customWidth="1"/>
    <col min="5" max="7" width="11.44140625" style="301" customWidth="1"/>
    <col min="8" max="249" width="9.109375" style="297"/>
    <col min="250" max="250" width="4.33203125" style="297" customWidth="1"/>
    <col min="251" max="251" width="15.6640625" style="297" customWidth="1"/>
    <col min="252" max="256" width="11.44140625" style="297" customWidth="1"/>
    <col min="257" max="257" width="5.88671875" style="297" customWidth="1"/>
    <col min="258" max="260" width="9.109375" style="297"/>
    <col min="261" max="261" width="7.5546875" style="297" customWidth="1"/>
    <col min="262" max="505" width="9.109375" style="297"/>
    <col min="506" max="506" width="4.33203125" style="297" customWidth="1"/>
    <col min="507" max="507" width="15.6640625" style="297" customWidth="1"/>
    <col min="508" max="512" width="11.44140625" style="297" customWidth="1"/>
    <col min="513" max="513" width="5.88671875" style="297" customWidth="1"/>
    <col min="514" max="516" width="9.109375" style="297"/>
    <col min="517" max="517" width="7.5546875" style="297" customWidth="1"/>
    <col min="518" max="761" width="9.109375" style="297"/>
    <col min="762" max="762" width="4.33203125" style="297" customWidth="1"/>
    <col min="763" max="763" width="15.6640625" style="297" customWidth="1"/>
    <col min="764" max="768" width="11.44140625" style="297" customWidth="1"/>
    <col min="769" max="769" width="5.88671875" style="297" customWidth="1"/>
    <col min="770" max="772" width="9.109375" style="297"/>
    <col min="773" max="773" width="7.5546875" style="297" customWidth="1"/>
    <col min="774" max="1017" width="9.109375" style="297"/>
    <col min="1018" max="1018" width="4.33203125" style="297" customWidth="1"/>
    <col min="1019" max="1019" width="15.6640625" style="297" customWidth="1"/>
    <col min="1020" max="1024" width="11.44140625" style="297" customWidth="1"/>
    <col min="1025" max="1025" width="5.88671875" style="297" customWidth="1"/>
    <col min="1026" max="1028" width="9.109375" style="297"/>
    <col min="1029" max="1029" width="7.5546875" style="297" customWidth="1"/>
    <col min="1030" max="1273" width="9.109375" style="297"/>
    <col min="1274" max="1274" width="4.33203125" style="297" customWidth="1"/>
    <col min="1275" max="1275" width="15.6640625" style="297" customWidth="1"/>
    <col min="1276" max="1280" width="11.44140625" style="297" customWidth="1"/>
    <col min="1281" max="1281" width="5.88671875" style="297" customWidth="1"/>
    <col min="1282" max="1284" width="9.109375" style="297"/>
    <col min="1285" max="1285" width="7.5546875" style="297" customWidth="1"/>
    <col min="1286" max="1529" width="9.109375" style="297"/>
    <col min="1530" max="1530" width="4.33203125" style="297" customWidth="1"/>
    <col min="1531" max="1531" width="15.6640625" style="297" customWidth="1"/>
    <col min="1532" max="1536" width="11.44140625" style="297" customWidth="1"/>
    <col min="1537" max="1537" width="5.88671875" style="297" customWidth="1"/>
    <col min="1538" max="1540" width="9.109375" style="297"/>
    <col min="1541" max="1541" width="7.5546875" style="297" customWidth="1"/>
    <col min="1542" max="1785" width="9.109375" style="297"/>
    <col min="1786" max="1786" width="4.33203125" style="297" customWidth="1"/>
    <col min="1787" max="1787" width="15.6640625" style="297" customWidth="1"/>
    <col min="1788" max="1792" width="11.44140625" style="297" customWidth="1"/>
    <col min="1793" max="1793" width="5.88671875" style="297" customWidth="1"/>
    <col min="1794" max="1796" width="9.109375" style="297"/>
    <col min="1797" max="1797" width="7.5546875" style="297" customWidth="1"/>
    <col min="1798" max="2041" width="9.109375" style="297"/>
    <col min="2042" max="2042" width="4.33203125" style="297" customWidth="1"/>
    <col min="2043" max="2043" width="15.6640625" style="297" customWidth="1"/>
    <col min="2044" max="2048" width="11.44140625" style="297" customWidth="1"/>
    <col min="2049" max="2049" width="5.88671875" style="297" customWidth="1"/>
    <col min="2050" max="2052" width="9.109375" style="297"/>
    <col min="2053" max="2053" width="7.5546875" style="297" customWidth="1"/>
    <col min="2054" max="2297" width="9.109375" style="297"/>
    <col min="2298" max="2298" width="4.33203125" style="297" customWidth="1"/>
    <col min="2299" max="2299" width="15.6640625" style="297" customWidth="1"/>
    <col min="2300" max="2304" width="11.44140625" style="297" customWidth="1"/>
    <col min="2305" max="2305" width="5.88671875" style="297" customWidth="1"/>
    <col min="2306" max="2308" width="9.109375" style="297"/>
    <col min="2309" max="2309" width="7.5546875" style="297" customWidth="1"/>
    <col min="2310" max="2553" width="9.109375" style="297"/>
    <col min="2554" max="2554" width="4.33203125" style="297" customWidth="1"/>
    <col min="2555" max="2555" width="15.6640625" style="297" customWidth="1"/>
    <col min="2556" max="2560" width="11.44140625" style="297" customWidth="1"/>
    <col min="2561" max="2561" width="5.88671875" style="297" customWidth="1"/>
    <col min="2562" max="2564" width="9.109375" style="297"/>
    <col min="2565" max="2565" width="7.5546875" style="297" customWidth="1"/>
    <col min="2566" max="2809" width="9.109375" style="297"/>
    <col min="2810" max="2810" width="4.33203125" style="297" customWidth="1"/>
    <col min="2811" max="2811" width="15.6640625" style="297" customWidth="1"/>
    <col min="2812" max="2816" width="11.44140625" style="297" customWidth="1"/>
    <col min="2817" max="2817" width="5.88671875" style="297" customWidth="1"/>
    <col min="2818" max="2820" width="9.109375" style="297"/>
    <col min="2821" max="2821" width="7.5546875" style="297" customWidth="1"/>
    <col min="2822" max="3065" width="9.109375" style="297"/>
    <col min="3066" max="3066" width="4.33203125" style="297" customWidth="1"/>
    <col min="3067" max="3067" width="15.6640625" style="297" customWidth="1"/>
    <col min="3068" max="3072" width="11.44140625" style="297" customWidth="1"/>
    <col min="3073" max="3073" width="5.88671875" style="297" customWidth="1"/>
    <col min="3074" max="3076" width="9.109375" style="297"/>
    <col min="3077" max="3077" width="7.5546875" style="297" customWidth="1"/>
    <col min="3078" max="3321" width="9.109375" style="297"/>
    <col min="3322" max="3322" width="4.33203125" style="297" customWidth="1"/>
    <col min="3323" max="3323" width="15.6640625" style="297" customWidth="1"/>
    <col min="3324" max="3328" width="11.44140625" style="297" customWidth="1"/>
    <col min="3329" max="3329" width="5.88671875" style="297" customWidth="1"/>
    <col min="3330" max="3332" width="9.109375" style="297"/>
    <col min="3333" max="3333" width="7.5546875" style="297" customWidth="1"/>
    <col min="3334" max="3577" width="9.109375" style="297"/>
    <col min="3578" max="3578" width="4.33203125" style="297" customWidth="1"/>
    <col min="3579" max="3579" width="15.6640625" style="297" customWidth="1"/>
    <col min="3580" max="3584" width="11.44140625" style="297" customWidth="1"/>
    <col min="3585" max="3585" width="5.88671875" style="297" customWidth="1"/>
    <col min="3586" max="3588" width="9.109375" style="297"/>
    <col min="3589" max="3589" width="7.5546875" style="297" customWidth="1"/>
    <col min="3590" max="3833" width="9.109375" style="297"/>
    <col min="3834" max="3834" width="4.33203125" style="297" customWidth="1"/>
    <col min="3835" max="3835" width="15.6640625" style="297" customWidth="1"/>
    <col min="3836" max="3840" width="11.44140625" style="297" customWidth="1"/>
    <col min="3841" max="3841" width="5.88671875" style="297" customWidth="1"/>
    <col min="3842" max="3844" width="9.109375" style="297"/>
    <col min="3845" max="3845" width="7.5546875" style="297" customWidth="1"/>
    <col min="3846" max="4089" width="9.109375" style="297"/>
    <col min="4090" max="4090" width="4.33203125" style="297" customWidth="1"/>
    <col min="4091" max="4091" width="15.6640625" style="297" customWidth="1"/>
    <col min="4092" max="4096" width="11.44140625" style="297" customWidth="1"/>
    <col min="4097" max="4097" width="5.88671875" style="297" customWidth="1"/>
    <col min="4098" max="4100" width="9.109375" style="297"/>
    <col min="4101" max="4101" width="7.5546875" style="297" customWidth="1"/>
    <col min="4102" max="4345" width="9.109375" style="297"/>
    <col min="4346" max="4346" width="4.33203125" style="297" customWidth="1"/>
    <col min="4347" max="4347" width="15.6640625" style="297" customWidth="1"/>
    <col min="4348" max="4352" width="11.44140625" style="297" customWidth="1"/>
    <col min="4353" max="4353" width="5.88671875" style="297" customWidth="1"/>
    <col min="4354" max="4356" width="9.109375" style="297"/>
    <col min="4357" max="4357" width="7.5546875" style="297" customWidth="1"/>
    <col min="4358" max="4601" width="9.109375" style="297"/>
    <col min="4602" max="4602" width="4.33203125" style="297" customWidth="1"/>
    <col min="4603" max="4603" width="15.6640625" style="297" customWidth="1"/>
    <col min="4604" max="4608" width="11.44140625" style="297" customWidth="1"/>
    <col min="4609" max="4609" width="5.88671875" style="297" customWidth="1"/>
    <col min="4610" max="4612" width="9.109375" style="297"/>
    <col min="4613" max="4613" width="7.5546875" style="297" customWidth="1"/>
    <col min="4614" max="4857" width="9.109375" style="297"/>
    <col min="4858" max="4858" width="4.33203125" style="297" customWidth="1"/>
    <col min="4859" max="4859" width="15.6640625" style="297" customWidth="1"/>
    <col min="4860" max="4864" width="11.44140625" style="297" customWidth="1"/>
    <col min="4865" max="4865" width="5.88671875" style="297" customWidth="1"/>
    <col min="4866" max="4868" width="9.109375" style="297"/>
    <col min="4869" max="4869" width="7.5546875" style="297" customWidth="1"/>
    <col min="4870" max="5113" width="9.109375" style="297"/>
    <col min="5114" max="5114" width="4.33203125" style="297" customWidth="1"/>
    <col min="5115" max="5115" width="15.6640625" style="297" customWidth="1"/>
    <col min="5116" max="5120" width="11.44140625" style="297" customWidth="1"/>
    <col min="5121" max="5121" width="5.88671875" style="297" customWidth="1"/>
    <col min="5122" max="5124" width="9.109375" style="297"/>
    <col min="5125" max="5125" width="7.5546875" style="297" customWidth="1"/>
    <col min="5126" max="5369" width="9.109375" style="297"/>
    <col min="5370" max="5370" width="4.33203125" style="297" customWidth="1"/>
    <col min="5371" max="5371" width="15.6640625" style="297" customWidth="1"/>
    <col min="5372" max="5376" width="11.44140625" style="297" customWidth="1"/>
    <col min="5377" max="5377" width="5.88671875" style="297" customWidth="1"/>
    <col min="5378" max="5380" width="9.109375" style="297"/>
    <col min="5381" max="5381" width="7.5546875" style="297" customWidth="1"/>
    <col min="5382" max="5625" width="9.109375" style="297"/>
    <col min="5626" max="5626" width="4.33203125" style="297" customWidth="1"/>
    <col min="5627" max="5627" width="15.6640625" style="297" customWidth="1"/>
    <col min="5628" max="5632" width="11.44140625" style="297" customWidth="1"/>
    <col min="5633" max="5633" width="5.88671875" style="297" customWidth="1"/>
    <col min="5634" max="5636" width="9.109375" style="297"/>
    <col min="5637" max="5637" width="7.5546875" style="297" customWidth="1"/>
    <col min="5638" max="5881" width="9.109375" style="297"/>
    <col min="5882" max="5882" width="4.33203125" style="297" customWidth="1"/>
    <col min="5883" max="5883" width="15.6640625" style="297" customWidth="1"/>
    <col min="5884" max="5888" width="11.44140625" style="297" customWidth="1"/>
    <col min="5889" max="5889" width="5.88671875" style="297" customWidth="1"/>
    <col min="5890" max="5892" width="9.109375" style="297"/>
    <col min="5893" max="5893" width="7.5546875" style="297" customWidth="1"/>
    <col min="5894" max="6137" width="9.109375" style="297"/>
    <col min="6138" max="6138" width="4.33203125" style="297" customWidth="1"/>
    <col min="6139" max="6139" width="15.6640625" style="297" customWidth="1"/>
    <col min="6140" max="6144" width="11.44140625" style="297" customWidth="1"/>
    <col min="6145" max="6145" width="5.88671875" style="297" customWidth="1"/>
    <col min="6146" max="6148" width="9.109375" style="297"/>
    <col min="6149" max="6149" width="7.5546875" style="297" customWidth="1"/>
    <col min="6150" max="6393" width="9.109375" style="297"/>
    <col min="6394" max="6394" width="4.33203125" style="297" customWidth="1"/>
    <col min="6395" max="6395" width="15.6640625" style="297" customWidth="1"/>
    <col min="6396" max="6400" width="11.44140625" style="297" customWidth="1"/>
    <col min="6401" max="6401" width="5.88671875" style="297" customWidth="1"/>
    <col min="6402" max="6404" width="9.109375" style="297"/>
    <col min="6405" max="6405" width="7.5546875" style="297" customWidth="1"/>
    <col min="6406" max="6649" width="9.109375" style="297"/>
    <col min="6650" max="6650" width="4.33203125" style="297" customWidth="1"/>
    <col min="6651" max="6651" width="15.6640625" style="297" customWidth="1"/>
    <col min="6652" max="6656" width="11.44140625" style="297" customWidth="1"/>
    <col min="6657" max="6657" width="5.88671875" style="297" customWidth="1"/>
    <col min="6658" max="6660" width="9.109375" style="297"/>
    <col min="6661" max="6661" width="7.5546875" style="297" customWidth="1"/>
    <col min="6662" max="6905" width="9.109375" style="297"/>
    <col min="6906" max="6906" width="4.33203125" style="297" customWidth="1"/>
    <col min="6907" max="6907" width="15.6640625" style="297" customWidth="1"/>
    <col min="6908" max="6912" width="11.44140625" style="297" customWidth="1"/>
    <col min="6913" max="6913" width="5.88671875" style="297" customWidth="1"/>
    <col min="6914" max="6916" width="9.109375" style="297"/>
    <col min="6917" max="6917" width="7.5546875" style="297" customWidth="1"/>
    <col min="6918" max="7161" width="9.109375" style="297"/>
    <col min="7162" max="7162" width="4.33203125" style="297" customWidth="1"/>
    <col min="7163" max="7163" width="15.6640625" style="297" customWidth="1"/>
    <col min="7164" max="7168" width="11.44140625" style="297" customWidth="1"/>
    <col min="7169" max="7169" width="5.88671875" style="297" customWidth="1"/>
    <col min="7170" max="7172" width="9.109375" style="297"/>
    <col min="7173" max="7173" width="7.5546875" style="297" customWidth="1"/>
    <col min="7174" max="7417" width="9.109375" style="297"/>
    <col min="7418" max="7418" width="4.33203125" style="297" customWidth="1"/>
    <col min="7419" max="7419" width="15.6640625" style="297" customWidth="1"/>
    <col min="7420" max="7424" width="11.44140625" style="297" customWidth="1"/>
    <col min="7425" max="7425" width="5.88671875" style="297" customWidth="1"/>
    <col min="7426" max="7428" width="9.109375" style="297"/>
    <col min="7429" max="7429" width="7.5546875" style="297" customWidth="1"/>
    <col min="7430" max="7673" width="9.109375" style="297"/>
    <col min="7674" max="7674" width="4.33203125" style="297" customWidth="1"/>
    <col min="7675" max="7675" width="15.6640625" style="297" customWidth="1"/>
    <col min="7676" max="7680" width="11.44140625" style="297" customWidth="1"/>
    <col min="7681" max="7681" width="5.88671875" style="297" customWidth="1"/>
    <col min="7682" max="7684" width="9.109375" style="297"/>
    <col min="7685" max="7685" width="7.5546875" style="297" customWidth="1"/>
    <col min="7686" max="7929" width="9.109375" style="297"/>
    <col min="7930" max="7930" width="4.33203125" style="297" customWidth="1"/>
    <col min="7931" max="7931" width="15.6640625" style="297" customWidth="1"/>
    <col min="7932" max="7936" width="11.44140625" style="297" customWidth="1"/>
    <col min="7937" max="7937" width="5.88671875" style="297" customWidth="1"/>
    <col min="7938" max="7940" width="9.109375" style="297"/>
    <col min="7941" max="7941" width="7.5546875" style="297" customWidth="1"/>
    <col min="7942" max="8185" width="9.109375" style="297"/>
    <col min="8186" max="8186" width="4.33203125" style="297" customWidth="1"/>
    <col min="8187" max="8187" width="15.6640625" style="297" customWidth="1"/>
    <col min="8188" max="8192" width="11.44140625" style="297" customWidth="1"/>
    <col min="8193" max="8193" width="5.88671875" style="297" customWidth="1"/>
    <col min="8194" max="8196" width="9.109375" style="297"/>
    <col min="8197" max="8197" width="7.5546875" style="297" customWidth="1"/>
    <col min="8198" max="8441" width="9.109375" style="297"/>
    <col min="8442" max="8442" width="4.33203125" style="297" customWidth="1"/>
    <col min="8443" max="8443" width="15.6640625" style="297" customWidth="1"/>
    <col min="8444" max="8448" width="11.44140625" style="297" customWidth="1"/>
    <col min="8449" max="8449" width="5.88671875" style="297" customWidth="1"/>
    <col min="8450" max="8452" width="9.109375" style="297"/>
    <col min="8453" max="8453" width="7.5546875" style="297" customWidth="1"/>
    <col min="8454" max="8697" width="9.109375" style="297"/>
    <col min="8698" max="8698" width="4.33203125" style="297" customWidth="1"/>
    <col min="8699" max="8699" width="15.6640625" style="297" customWidth="1"/>
    <col min="8700" max="8704" width="11.44140625" style="297" customWidth="1"/>
    <col min="8705" max="8705" width="5.88671875" style="297" customWidth="1"/>
    <col min="8706" max="8708" width="9.109375" style="297"/>
    <col min="8709" max="8709" width="7.5546875" style="297" customWidth="1"/>
    <col min="8710" max="8953" width="9.109375" style="297"/>
    <col min="8954" max="8954" width="4.33203125" style="297" customWidth="1"/>
    <col min="8955" max="8955" width="15.6640625" style="297" customWidth="1"/>
    <col min="8956" max="8960" width="11.44140625" style="297" customWidth="1"/>
    <col min="8961" max="8961" width="5.88671875" style="297" customWidth="1"/>
    <col min="8962" max="8964" width="9.109375" style="297"/>
    <col min="8965" max="8965" width="7.5546875" style="297" customWidth="1"/>
    <col min="8966" max="9209" width="9.109375" style="297"/>
    <col min="9210" max="9210" width="4.33203125" style="297" customWidth="1"/>
    <col min="9211" max="9211" width="15.6640625" style="297" customWidth="1"/>
    <col min="9212" max="9216" width="11.44140625" style="297" customWidth="1"/>
    <col min="9217" max="9217" width="5.88671875" style="297" customWidth="1"/>
    <col min="9218" max="9220" width="9.109375" style="297"/>
    <col min="9221" max="9221" width="7.5546875" style="297" customWidth="1"/>
    <col min="9222" max="9465" width="9.109375" style="297"/>
    <col min="9466" max="9466" width="4.33203125" style="297" customWidth="1"/>
    <col min="9467" max="9467" width="15.6640625" style="297" customWidth="1"/>
    <col min="9468" max="9472" width="11.44140625" style="297" customWidth="1"/>
    <col min="9473" max="9473" width="5.88671875" style="297" customWidth="1"/>
    <col min="9474" max="9476" width="9.109375" style="297"/>
    <col min="9477" max="9477" width="7.5546875" style="297" customWidth="1"/>
    <col min="9478" max="9721" width="9.109375" style="297"/>
    <col min="9722" max="9722" width="4.33203125" style="297" customWidth="1"/>
    <col min="9723" max="9723" width="15.6640625" style="297" customWidth="1"/>
    <col min="9724" max="9728" width="11.44140625" style="297" customWidth="1"/>
    <col min="9729" max="9729" width="5.88671875" style="297" customWidth="1"/>
    <col min="9730" max="9732" width="9.109375" style="297"/>
    <col min="9733" max="9733" width="7.5546875" style="297" customWidth="1"/>
    <col min="9734" max="9977" width="9.109375" style="297"/>
    <col min="9978" max="9978" width="4.33203125" style="297" customWidth="1"/>
    <col min="9979" max="9979" width="15.6640625" style="297" customWidth="1"/>
    <col min="9980" max="9984" width="11.44140625" style="297" customWidth="1"/>
    <col min="9985" max="9985" width="5.88671875" style="297" customWidth="1"/>
    <col min="9986" max="9988" width="9.109375" style="297"/>
    <col min="9989" max="9989" width="7.5546875" style="297" customWidth="1"/>
    <col min="9990" max="10233" width="9.109375" style="297"/>
    <col min="10234" max="10234" width="4.33203125" style="297" customWidth="1"/>
    <col min="10235" max="10235" width="15.6640625" style="297" customWidth="1"/>
    <col min="10236" max="10240" width="11.44140625" style="297" customWidth="1"/>
    <col min="10241" max="10241" width="5.88671875" style="297" customWidth="1"/>
    <col min="10242" max="10244" width="9.109375" style="297"/>
    <col min="10245" max="10245" width="7.5546875" style="297" customWidth="1"/>
    <col min="10246" max="10489" width="9.109375" style="297"/>
    <col min="10490" max="10490" width="4.33203125" style="297" customWidth="1"/>
    <col min="10491" max="10491" width="15.6640625" style="297" customWidth="1"/>
    <col min="10492" max="10496" width="11.44140625" style="297" customWidth="1"/>
    <col min="10497" max="10497" width="5.88671875" style="297" customWidth="1"/>
    <col min="10498" max="10500" width="9.109375" style="297"/>
    <col min="10501" max="10501" width="7.5546875" style="297" customWidth="1"/>
    <col min="10502" max="10745" width="9.109375" style="297"/>
    <col min="10746" max="10746" width="4.33203125" style="297" customWidth="1"/>
    <col min="10747" max="10747" width="15.6640625" style="297" customWidth="1"/>
    <col min="10748" max="10752" width="11.44140625" style="297" customWidth="1"/>
    <col min="10753" max="10753" width="5.88671875" style="297" customWidth="1"/>
    <col min="10754" max="10756" width="9.109375" style="297"/>
    <col min="10757" max="10757" width="7.5546875" style="297" customWidth="1"/>
    <col min="10758" max="11001" width="9.109375" style="297"/>
    <col min="11002" max="11002" width="4.33203125" style="297" customWidth="1"/>
    <col min="11003" max="11003" width="15.6640625" style="297" customWidth="1"/>
    <col min="11004" max="11008" width="11.44140625" style="297" customWidth="1"/>
    <col min="11009" max="11009" width="5.88671875" style="297" customWidth="1"/>
    <col min="11010" max="11012" width="9.109375" style="297"/>
    <col min="11013" max="11013" width="7.5546875" style="297" customWidth="1"/>
    <col min="11014" max="11257" width="9.109375" style="297"/>
    <col min="11258" max="11258" width="4.33203125" style="297" customWidth="1"/>
    <col min="11259" max="11259" width="15.6640625" style="297" customWidth="1"/>
    <col min="11260" max="11264" width="11.44140625" style="297" customWidth="1"/>
    <col min="11265" max="11265" width="5.88671875" style="297" customWidth="1"/>
    <col min="11266" max="11268" width="9.109375" style="297"/>
    <col min="11269" max="11269" width="7.5546875" style="297" customWidth="1"/>
    <col min="11270" max="11513" width="9.109375" style="297"/>
    <col min="11514" max="11514" width="4.33203125" style="297" customWidth="1"/>
    <col min="11515" max="11515" width="15.6640625" style="297" customWidth="1"/>
    <col min="11516" max="11520" width="11.44140625" style="297" customWidth="1"/>
    <col min="11521" max="11521" width="5.88671875" style="297" customWidth="1"/>
    <col min="11522" max="11524" width="9.109375" style="297"/>
    <col min="11525" max="11525" width="7.5546875" style="297" customWidth="1"/>
    <col min="11526" max="11769" width="9.109375" style="297"/>
    <col min="11770" max="11770" width="4.33203125" style="297" customWidth="1"/>
    <col min="11771" max="11771" width="15.6640625" style="297" customWidth="1"/>
    <col min="11772" max="11776" width="11.44140625" style="297" customWidth="1"/>
    <col min="11777" max="11777" width="5.88671875" style="297" customWidth="1"/>
    <col min="11778" max="11780" width="9.109375" style="297"/>
    <col min="11781" max="11781" width="7.5546875" style="297" customWidth="1"/>
    <col min="11782" max="12025" width="9.109375" style="297"/>
    <col min="12026" max="12026" width="4.33203125" style="297" customWidth="1"/>
    <col min="12027" max="12027" width="15.6640625" style="297" customWidth="1"/>
    <col min="12028" max="12032" width="11.44140625" style="297" customWidth="1"/>
    <col min="12033" max="12033" width="5.88671875" style="297" customWidth="1"/>
    <col min="12034" max="12036" width="9.109375" style="297"/>
    <col min="12037" max="12037" width="7.5546875" style="297" customWidth="1"/>
    <col min="12038" max="12281" width="9.109375" style="297"/>
    <col min="12282" max="12282" width="4.33203125" style="297" customWidth="1"/>
    <col min="12283" max="12283" width="15.6640625" style="297" customWidth="1"/>
    <col min="12284" max="12288" width="11.44140625" style="297" customWidth="1"/>
    <col min="12289" max="12289" width="5.88671875" style="297" customWidth="1"/>
    <col min="12290" max="12292" width="9.109375" style="297"/>
    <col min="12293" max="12293" width="7.5546875" style="297" customWidth="1"/>
    <col min="12294" max="12537" width="9.109375" style="297"/>
    <col min="12538" max="12538" width="4.33203125" style="297" customWidth="1"/>
    <col min="12539" max="12539" width="15.6640625" style="297" customWidth="1"/>
    <col min="12540" max="12544" width="11.44140625" style="297" customWidth="1"/>
    <col min="12545" max="12545" width="5.88671875" style="297" customWidth="1"/>
    <col min="12546" max="12548" width="9.109375" style="297"/>
    <col min="12549" max="12549" width="7.5546875" style="297" customWidth="1"/>
    <col min="12550" max="12793" width="9.109375" style="297"/>
    <col min="12794" max="12794" width="4.33203125" style="297" customWidth="1"/>
    <col min="12795" max="12795" width="15.6640625" style="297" customWidth="1"/>
    <col min="12796" max="12800" width="11.44140625" style="297" customWidth="1"/>
    <col min="12801" max="12801" width="5.88671875" style="297" customWidth="1"/>
    <col min="12802" max="12804" width="9.109375" style="297"/>
    <col min="12805" max="12805" width="7.5546875" style="297" customWidth="1"/>
    <col min="12806" max="13049" width="9.109375" style="297"/>
    <col min="13050" max="13050" width="4.33203125" style="297" customWidth="1"/>
    <col min="13051" max="13051" width="15.6640625" style="297" customWidth="1"/>
    <col min="13052" max="13056" width="11.44140625" style="297" customWidth="1"/>
    <col min="13057" max="13057" width="5.88671875" style="297" customWidth="1"/>
    <col min="13058" max="13060" width="9.109375" style="297"/>
    <col min="13061" max="13061" width="7.5546875" style="297" customWidth="1"/>
    <col min="13062" max="13305" width="9.109375" style="297"/>
    <col min="13306" max="13306" width="4.33203125" style="297" customWidth="1"/>
    <col min="13307" max="13307" width="15.6640625" style="297" customWidth="1"/>
    <col min="13308" max="13312" width="11.44140625" style="297" customWidth="1"/>
    <col min="13313" max="13313" width="5.88671875" style="297" customWidth="1"/>
    <col min="13314" max="13316" width="9.109375" style="297"/>
    <col min="13317" max="13317" width="7.5546875" style="297" customWidth="1"/>
    <col min="13318" max="13561" width="9.109375" style="297"/>
    <col min="13562" max="13562" width="4.33203125" style="297" customWidth="1"/>
    <col min="13563" max="13563" width="15.6640625" style="297" customWidth="1"/>
    <col min="13564" max="13568" width="11.44140625" style="297" customWidth="1"/>
    <col min="13569" max="13569" width="5.88671875" style="297" customWidth="1"/>
    <col min="13570" max="13572" width="9.109375" style="297"/>
    <col min="13573" max="13573" width="7.5546875" style="297" customWidth="1"/>
    <col min="13574" max="13817" width="9.109375" style="297"/>
    <col min="13818" max="13818" width="4.33203125" style="297" customWidth="1"/>
    <col min="13819" max="13819" width="15.6640625" style="297" customWidth="1"/>
    <col min="13820" max="13824" width="11.44140625" style="297" customWidth="1"/>
    <col min="13825" max="13825" width="5.88671875" style="297" customWidth="1"/>
    <col min="13826" max="13828" width="9.109375" style="297"/>
    <col min="13829" max="13829" width="7.5546875" style="297" customWidth="1"/>
    <col min="13830" max="14073" width="9.109375" style="297"/>
    <col min="14074" max="14074" width="4.33203125" style="297" customWidth="1"/>
    <col min="14075" max="14075" width="15.6640625" style="297" customWidth="1"/>
    <col min="14076" max="14080" width="11.44140625" style="297" customWidth="1"/>
    <col min="14081" max="14081" width="5.88671875" style="297" customWidth="1"/>
    <col min="14082" max="14084" width="9.109375" style="297"/>
    <col min="14085" max="14085" width="7.5546875" style="297" customWidth="1"/>
    <col min="14086" max="14329" width="9.109375" style="297"/>
    <col min="14330" max="14330" width="4.33203125" style="297" customWidth="1"/>
    <col min="14331" max="14331" width="15.6640625" style="297" customWidth="1"/>
    <col min="14332" max="14336" width="11.44140625" style="297" customWidth="1"/>
    <col min="14337" max="14337" width="5.88671875" style="297" customWidth="1"/>
    <col min="14338" max="14340" width="9.109375" style="297"/>
    <col min="14341" max="14341" width="7.5546875" style="297" customWidth="1"/>
    <col min="14342" max="14585" width="9.109375" style="297"/>
    <col min="14586" max="14586" width="4.33203125" style="297" customWidth="1"/>
    <col min="14587" max="14587" width="15.6640625" style="297" customWidth="1"/>
    <col min="14588" max="14592" width="11.44140625" style="297" customWidth="1"/>
    <col min="14593" max="14593" width="5.88671875" style="297" customWidth="1"/>
    <col min="14594" max="14596" width="9.109375" style="297"/>
    <col min="14597" max="14597" width="7.5546875" style="297" customWidth="1"/>
    <col min="14598" max="14841" width="9.109375" style="297"/>
    <col min="14842" max="14842" width="4.33203125" style="297" customWidth="1"/>
    <col min="14843" max="14843" width="15.6640625" style="297" customWidth="1"/>
    <col min="14844" max="14848" width="11.44140625" style="297" customWidth="1"/>
    <col min="14849" max="14849" width="5.88671875" style="297" customWidth="1"/>
    <col min="14850" max="14852" width="9.109375" style="297"/>
    <col min="14853" max="14853" width="7.5546875" style="297" customWidth="1"/>
    <col min="14854" max="15097" width="9.109375" style="297"/>
    <col min="15098" max="15098" width="4.33203125" style="297" customWidth="1"/>
    <col min="15099" max="15099" width="15.6640625" style="297" customWidth="1"/>
    <col min="15100" max="15104" width="11.44140625" style="297" customWidth="1"/>
    <col min="15105" max="15105" width="5.88671875" style="297" customWidth="1"/>
    <col min="15106" max="15108" width="9.109375" style="297"/>
    <col min="15109" max="15109" width="7.5546875" style="297" customWidth="1"/>
    <col min="15110" max="15353" width="9.109375" style="297"/>
    <col min="15354" max="15354" width="4.33203125" style="297" customWidth="1"/>
    <col min="15355" max="15355" width="15.6640625" style="297" customWidth="1"/>
    <col min="15356" max="15360" width="11.44140625" style="297" customWidth="1"/>
    <col min="15361" max="15361" width="5.88671875" style="297" customWidth="1"/>
    <col min="15362" max="15364" width="9.109375" style="297"/>
    <col min="15365" max="15365" width="7.5546875" style="297" customWidth="1"/>
    <col min="15366" max="15609" width="9.109375" style="297"/>
    <col min="15610" max="15610" width="4.33203125" style="297" customWidth="1"/>
    <col min="15611" max="15611" width="15.6640625" style="297" customWidth="1"/>
    <col min="15612" max="15616" width="11.44140625" style="297" customWidth="1"/>
    <col min="15617" max="15617" width="5.88671875" style="297" customWidth="1"/>
    <col min="15618" max="15620" width="9.109375" style="297"/>
    <col min="15621" max="15621" width="7.5546875" style="297" customWidth="1"/>
    <col min="15622" max="15865" width="9.109375" style="297"/>
    <col min="15866" max="15866" width="4.33203125" style="297" customWidth="1"/>
    <col min="15867" max="15867" width="15.6640625" style="297" customWidth="1"/>
    <col min="15868" max="15872" width="11.44140625" style="297" customWidth="1"/>
    <col min="15873" max="15873" width="5.88671875" style="297" customWidth="1"/>
    <col min="15874" max="15876" width="9.109375" style="297"/>
    <col min="15877" max="15877" width="7.5546875" style="297" customWidth="1"/>
    <col min="15878" max="16121" width="9.109375" style="297"/>
    <col min="16122" max="16122" width="4.33203125" style="297" customWidth="1"/>
    <col min="16123" max="16123" width="15.6640625" style="297" customWidth="1"/>
    <col min="16124" max="16128" width="11.44140625" style="297" customWidth="1"/>
    <col min="16129" max="16129" width="5.88671875" style="297" customWidth="1"/>
    <col min="16130" max="16132" width="9.109375" style="297"/>
    <col min="16133" max="16133" width="7.5546875" style="297" customWidth="1"/>
    <col min="16134" max="16384" width="9.109375" style="297"/>
  </cols>
  <sheetData>
    <row r="1" spans="1:7" ht="16.2" x14ac:dyDescent="0.2">
      <c r="A1" s="616" t="s">
        <v>19</v>
      </c>
      <c r="B1" s="616"/>
      <c r="C1" s="616"/>
      <c r="D1" s="616"/>
      <c r="E1" s="616"/>
      <c r="F1" s="616"/>
      <c r="G1" s="616"/>
    </row>
    <row r="2" spans="1:7" s="18" customFormat="1" ht="11.4" thickBot="1" x14ac:dyDescent="0.2">
      <c r="A2" s="16" t="s">
        <v>23</v>
      </c>
      <c r="B2" s="17"/>
      <c r="C2" s="17"/>
      <c r="D2" s="17"/>
      <c r="G2" s="19" t="s">
        <v>484</v>
      </c>
    </row>
    <row r="3" spans="1:7" s="299" customFormat="1" x14ac:dyDescent="0.2">
      <c r="A3" s="624" t="s">
        <v>447</v>
      </c>
      <c r="B3" s="625"/>
      <c r="C3" s="547" t="s">
        <v>485</v>
      </c>
      <c r="D3" s="298" t="s">
        <v>486</v>
      </c>
      <c r="E3" s="298" t="s">
        <v>487</v>
      </c>
      <c r="F3" s="298" t="s">
        <v>488</v>
      </c>
      <c r="G3" s="547" t="s">
        <v>489</v>
      </c>
    </row>
    <row r="4" spans="1:7" s="299" customFormat="1" x14ac:dyDescent="0.2">
      <c r="A4" s="617" t="s">
        <v>490</v>
      </c>
      <c r="B4" s="618"/>
      <c r="C4" s="20">
        <v>183951</v>
      </c>
      <c r="D4" s="21">
        <v>185725</v>
      </c>
      <c r="E4" s="21">
        <v>186680</v>
      </c>
      <c r="F4" s="21">
        <v>187571</v>
      </c>
      <c r="G4" s="22">
        <v>189478</v>
      </c>
    </row>
    <row r="5" spans="1:7" s="299" customFormat="1" x14ac:dyDescent="0.2">
      <c r="A5" s="617" t="s">
        <v>21</v>
      </c>
      <c r="B5" s="618"/>
      <c r="C5" s="23">
        <v>27590</v>
      </c>
      <c r="D5" s="21">
        <v>27885</v>
      </c>
      <c r="E5" s="21">
        <v>28027</v>
      </c>
      <c r="F5" s="21">
        <v>28154</v>
      </c>
      <c r="G5" s="21">
        <v>28384</v>
      </c>
    </row>
    <row r="6" spans="1:7" s="299" customFormat="1" ht="12.75" customHeight="1" x14ac:dyDescent="0.2">
      <c r="A6" s="622" t="s">
        <v>491</v>
      </c>
      <c r="B6" s="623"/>
      <c r="C6" s="8">
        <f>SUM(C8:C13)</f>
        <v>9534</v>
      </c>
      <c r="D6" s="8">
        <f>SUM(D8:D13)</f>
        <v>9635</v>
      </c>
      <c r="E6" s="8">
        <f>SUM(E8:E13)</f>
        <v>9514</v>
      </c>
      <c r="F6" s="8">
        <f>SUM(F8:F13)</f>
        <v>9546</v>
      </c>
      <c r="G6" s="8">
        <f>SUM(G8:G13)</f>
        <v>9436</v>
      </c>
    </row>
    <row r="7" spans="1:7" s="299" customFormat="1" ht="12.75" customHeight="1" x14ac:dyDescent="0.2">
      <c r="A7" s="617" t="s">
        <v>492</v>
      </c>
      <c r="B7" s="618"/>
      <c r="C7" s="24">
        <f>C6/C4*100</f>
        <v>5.1829019684589914</v>
      </c>
      <c r="D7" s="24">
        <f>D6/D4*100</f>
        <v>5.1877776282137571</v>
      </c>
      <c r="E7" s="24">
        <f>E6/E4*100</f>
        <v>5.0964216841654171</v>
      </c>
      <c r="F7" s="24">
        <f>F6/F4*100</f>
        <v>5.0892728620095857</v>
      </c>
      <c r="G7" s="24">
        <f>G6/G4*100</f>
        <v>4.9799976778306716</v>
      </c>
    </row>
    <row r="8" spans="1:7" s="299" customFormat="1" ht="13.2" customHeight="1" x14ac:dyDescent="0.2">
      <c r="A8" s="619" t="s">
        <v>22</v>
      </c>
      <c r="B8" s="25" t="s">
        <v>493</v>
      </c>
      <c r="C8" s="4">
        <v>1543</v>
      </c>
      <c r="D8" s="26">
        <v>1541</v>
      </c>
      <c r="E8" s="26">
        <v>1473</v>
      </c>
      <c r="F8" s="26">
        <v>1510</v>
      </c>
      <c r="G8" s="27">
        <v>1372</v>
      </c>
    </row>
    <row r="9" spans="1:7" s="299" customFormat="1" x14ac:dyDescent="0.2">
      <c r="A9" s="620"/>
      <c r="B9" s="28" t="s">
        <v>236</v>
      </c>
      <c r="C9" s="4">
        <v>1667</v>
      </c>
      <c r="D9" s="26">
        <v>1594</v>
      </c>
      <c r="E9" s="26">
        <v>1557</v>
      </c>
      <c r="F9" s="26">
        <v>1520</v>
      </c>
      <c r="G9" s="27">
        <v>1548</v>
      </c>
    </row>
    <row r="10" spans="1:7" s="299" customFormat="1" x14ac:dyDescent="0.2">
      <c r="A10" s="620"/>
      <c r="B10" s="28" t="s">
        <v>237</v>
      </c>
      <c r="C10" s="4">
        <v>1620</v>
      </c>
      <c r="D10" s="26">
        <v>1666</v>
      </c>
      <c r="E10" s="26">
        <v>1602</v>
      </c>
      <c r="F10" s="26">
        <v>1552</v>
      </c>
      <c r="G10" s="21">
        <v>1537</v>
      </c>
    </row>
    <row r="11" spans="1:7" s="299" customFormat="1" x14ac:dyDescent="0.2">
      <c r="A11" s="620"/>
      <c r="B11" s="28" t="s">
        <v>238</v>
      </c>
      <c r="C11" s="4">
        <v>1532</v>
      </c>
      <c r="D11" s="26">
        <v>1633</v>
      </c>
      <c r="E11" s="26">
        <v>1680</v>
      </c>
      <c r="F11" s="26">
        <v>1620</v>
      </c>
      <c r="G11" s="27">
        <v>1607</v>
      </c>
    </row>
    <row r="12" spans="1:7" s="299" customFormat="1" x14ac:dyDescent="0.2">
      <c r="A12" s="620"/>
      <c r="B12" s="28" t="s">
        <v>239</v>
      </c>
      <c r="C12" s="4">
        <v>1620</v>
      </c>
      <c r="D12" s="26">
        <v>1553</v>
      </c>
      <c r="E12" s="26">
        <v>1642</v>
      </c>
      <c r="F12" s="26">
        <v>1693</v>
      </c>
      <c r="G12" s="27">
        <v>1662</v>
      </c>
    </row>
    <row r="13" spans="1:7" s="299" customFormat="1" ht="13.8" thickBot="1" x14ac:dyDescent="0.25">
      <c r="A13" s="621"/>
      <c r="B13" s="29" t="s">
        <v>240</v>
      </c>
      <c r="C13" s="30">
        <v>1552</v>
      </c>
      <c r="D13" s="30">
        <v>1648</v>
      </c>
      <c r="E13" s="30">
        <v>1560</v>
      </c>
      <c r="F13" s="30">
        <v>1651</v>
      </c>
      <c r="G13" s="31">
        <v>1710</v>
      </c>
    </row>
    <row r="14" spans="1:7" s="300" customFormat="1" ht="13.5" customHeight="1" x14ac:dyDescent="0.15">
      <c r="A14" s="32" t="s">
        <v>494</v>
      </c>
      <c r="B14" s="33"/>
      <c r="C14" s="33"/>
      <c r="D14" s="33"/>
      <c r="E14" s="34"/>
      <c r="F14" s="34"/>
      <c r="G14" s="35"/>
    </row>
    <row r="15" spans="1:7" s="300" customFormat="1" ht="13.5" customHeight="1" x14ac:dyDescent="0.15">
      <c r="A15" s="36"/>
      <c r="B15" s="36"/>
      <c r="C15" s="36"/>
      <c r="D15" s="36"/>
      <c r="E15" s="37"/>
      <c r="F15" s="37"/>
      <c r="G15" s="35" t="s">
        <v>24</v>
      </c>
    </row>
    <row r="18" spans="5:6" x14ac:dyDescent="0.2">
      <c r="E18" s="302"/>
      <c r="F18" s="302"/>
    </row>
  </sheetData>
  <mergeCells count="7">
    <mergeCell ref="A1:G1"/>
    <mergeCell ref="A7:B7"/>
    <mergeCell ref="A8:A13"/>
    <mergeCell ref="A6:B6"/>
    <mergeCell ref="A3:B3"/>
    <mergeCell ref="A4:B4"/>
    <mergeCell ref="A5:B5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R23"/>
  <sheetViews>
    <sheetView workbookViewId="0">
      <selection sqref="A1:J1"/>
    </sheetView>
  </sheetViews>
  <sheetFormatPr defaultRowHeight="13.2" x14ac:dyDescent="0.2"/>
  <cols>
    <col min="1" max="1" width="15.6640625" style="303" customWidth="1"/>
    <col min="2" max="2" width="13.5546875" style="303" customWidth="1"/>
    <col min="3" max="9" width="7.109375" style="303" customWidth="1"/>
    <col min="10" max="10" width="9.88671875" style="303" customWidth="1"/>
    <col min="11" max="256" width="9.109375" style="303"/>
    <col min="257" max="257" width="15.6640625" style="303" customWidth="1"/>
    <col min="258" max="258" width="13.5546875" style="303" customWidth="1"/>
    <col min="259" max="265" width="7.109375" style="303" customWidth="1"/>
    <col min="266" max="266" width="9.88671875" style="303" customWidth="1"/>
    <col min="267" max="512" width="9.109375" style="303"/>
    <col min="513" max="513" width="15.6640625" style="303" customWidth="1"/>
    <col min="514" max="514" width="13.5546875" style="303" customWidth="1"/>
    <col min="515" max="521" width="7.109375" style="303" customWidth="1"/>
    <col min="522" max="522" width="9.88671875" style="303" customWidth="1"/>
    <col min="523" max="768" width="9.109375" style="303"/>
    <col min="769" max="769" width="15.6640625" style="303" customWidth="1"/>
    <col min="770" max="770" width="13.5546875" style="303" customWidth="1"/>
    <col min="771" max="777" width="7.109375" style="303" customWidth="1"/>
    <col min="778" max="778" width="9.88671875" style="303" customWidth="1"/>
    <col min="779" max="1024" width="9.109375" style="303"/>
    <col min="1025" max="1025" width="15.6640625" style="303" customWidth="1"/>
    <col min="1026" max="1026" width="13.5546875" style="303" customWidth="1"/>
    <col min="1027" max="1033" width="7.109375" style="303" customWidth="1"/>
    <col min="1034" max="1034" width="9.88671875" style="303" customWidth="1"/>
    <col min="1035" max="1280" width="9.109375" style="303"/>
    <col min="1281" max="1281" width="15.6640625" style="303" customWidth="1"/>
    <col min="1282" max="1282" width="13.5546875" style="303" customWidth="1"/>
    <col min="1283" max="1289" width="7.109375" style="303" customWidth="1"/>
    <col min="1290" max="1290" width="9.88671875" style="303" customWidth="1"/>
    <col min="1291" max="1536" width="9.109375" style="303"/>
    <col min="1537" max="1537" width="15.6640625" style="303" customWidth="1"/>
    <col min="1538" max="1538" width="13.5546875" style="303" customWidth="1"/>
    <col min="1539" max="1545" width="7.109375" style="303" customWidth="1"/>
    <col min="1546" max="1546" width="9.88671875" style="303" customWidth="1"/>
    <col min="1547" max="1792" width="9.109375" style="303"/>
    <col min="1793" max="1793" width="15.6640625" style="303" customWidth="1"/>
    <col min="1794" max="1794" width="13.5546875" style="303" customWidth="1"/>
    <col min="1795" max="1801" width="7.109375" style="303" customWidth="1"/>
    <col min="1802" max="1802" width="9.88671875" style="303" customWidth="1"/>
    <col min="1803" max="2048" width="9.109375" style="303"/>
    <col min="2049" max="2049" width="15.6640625" style="303" customWidth="1"/>
    <col min="2050" max="2050" width="13.5546875" style="303" customWidth="1"/>
    <col min="2051" max="2057" width="7.109375" style="303" customWidth="1"/>
    <col min="2058" max="2058" width="9.88671875" style="303" customWidth="1"/>
    <col min="2059" max="2304" width="9.109375" style="303"/>
    <col min="2305" max="2305" width="15.6640625" style="303" customWidth="1"/>
    <col min="2306" max="2306" width="13.5546875" style="303" customWidth="1"/>
    <col min="2307" max="2313" width="7.109375" style="303" customWidth="1"/>
    <col min="2314" max="2314" width="9.88671875" style="303" customWidth="1"/>
    <col min="2315" max="2560" width="9.109375" style="303"/>
    <col min="2561" max="2561" width="15.6640625" style="303" customWidth="1"/>
    <col min="2562" max="2562" width="13.5546875" style="303" customWidth="1"/>
    <col min="2563" max="2569" width="7.109375" style="303" customWidth="1"/>
    <col min="2570" max="2570" width="9.88671875" style="303" customWidth="1"/>
    <col min="2571" max="2816" width="9.109375" style="303"/>
    <col min="2817" max="2817" width="15.6640625" style="303" customWidth="1"/>
    <col min="2818" max="2818" width="13.5546875" style="303" customWidth="1"/>
    <col min="2819" max="2825" width="7.109375" style="303" customWidth="1"/>
    <col min="2826" max="2826" width="9.88671875" style="303" customWidth="1"/>
    <col min="2827" max="3072" width="9.109375" style="303"/>
    <col min="3073" max="3073" width="15.6640625" style="303" customWidth="1"/>
    <col min="3074" max="3074" width="13.5546875" style="303" customWidth="1"/>
    <col min="3075" max="3081" width="7.109375" style="303" customWidth="1"/>
    <col min="3082" max="3082" width="9.88671875" style="303" customWidth="1"/>
    <col min="3083" max="3328" width="9.109375" style="303"/>
    <col min="3329" max="3329" width="15.6640625" style="303" customWidth="1"/>
    <col min="3330" max="3330" width="13.5546875" style="303" customWidth="1"/>
    <col min="3331" max="3337" width="7.109375" style="303" customWidth="1"/>
    <col min="3338" max="3338" width="9.88671875" style="303" customWidth="1"/>
    <col min="3339" max="3584" width="9.109375" style="303"/>
    <col min="3585" max="3585" width="15.6640625" style="303" customWidth="1"/>
    <col min="3586" max="3586" width="13.5546875" style="303" customWidth="1"/>
    <col min="3587" max="3593" width="7.109375" style="303" customWidth="1"/>
    <col min="3594" max="3594" width="9.88671875" style="303" customWidth="1"/>
    <col min="3595" max="3840" width="9.109375" style="303"/>
    <col min="3841" max="3841" width="15.6640625" style="303" customWidth="1"/>
    <col min="3842" max="3842" width="13.5546875" style="303" customWidth="1"/>
    <col min="3843" max="3849" width="7.109375" style="303" customWidth="1"/>
    <col min="3850" max="3850" width="9.88671875" style="303" customWidth="1"/>
    <col min="3851" max="4096" width="9.109375" style="303"/>
    <col min="4097" max="4097" width="15.6640625" style="303" customWidth="1"/>
    <col min="4098" max="4098" width="13.5546875" style="303" customWidth="1"/>
    <col min="4099" max="4105" width="7.109375" style="303" customWidth="1"/>
    <col min="4106" max="4106" width="9.88671875" style="303" customWidth="1"/>
    <col min="4107" max="4352" width="9.109375" style="303"/>
    <col min="4353" max="4353" width="15.6640625" style="303" customWidth="1"/>
    <col min="4354" max="4354" width="13.5546875" style="303" customWidth="1"/>
    <col min="4355" max="4361" width="7.109375" style="303" customWidth="1"/>
    <col min="4362" max="4362" width="9.88671875" style="303" customWidth="1"/>
    <col min="4363" max="4608" width="9.109375" style="303"/>
    <col min="4609" max="4609" width="15.6640625" style="303" customWidth="1"/>
    <col min="4610" max="4610" width="13.5546875" style="303" customWidth="1"/>
    <col min="4611" max="4617" width="7.109375" style="303" customWidth="1"/>
    <col min="4618" max="4618" width="9.88671875" style="303" customWidth="1"/>
    <col min="4619" max="4864" width="9.109375" style="303"/>
    <col min="4865" max="4865" width="15.6640625" style="303" customWidth="1"/>
    <col min="4866" max="4866" width="13.5546875" style="303" customWidth="1"/>
    <col min="4867" max="4873" width="7.109375" style="303" customWidth="1"/>
    <col min="4874" max="4874" width="9.88671875" style="303" customWidth="1"/>
    <col min="4875" max="5120" width="9.109375" style="303"/>
    <col min="5121" max="5121" width="15.6640625" style="303" customWidth="1"/>
    <col min="5122" max="5122" width="13.5546875" style="303" customWidth="1"/>
    <col min="5123" max="5129" width="7.109375" style="303" customWidth="1"/>
    <col min="5130" max="5130" width="9.88671875" style="303" customWidth="1"/>
    <col min="5131" max="5376" width="9.109375" style="303"/>
    <col min="5377" max="5377" width="15.6640625" style="303" customWidth="1"/>
    <col min="5378" max="5378" width="13.5546875" style="303" customWidth="1"/>
    <col min="5379" max="5385" width="7.109375" style="303" customWidth="1"/>
    <col min="5386" max="5386" width="9.88671875" style="303" customWidth="1"/>
    <col min="5387" max="5632" width="9.109375" style="303"/>
    <col min="5633" max="5633" width="15.6640625" style="303" customWidth="1"/>
    <col min="5634" max="5634" width="13.5546875" style="303" customWidth="1"/>
    <col min="5635" max="5641" width="7.109375" style="303" customWidth="1"/>
    <col min="5642" max="5642" width="9.88671875" style="303" customWidth="1"/>
    <col min="5643" max="5888" width="9.109375" style="303"/>
    <col min="5889" max="5889" width="15.6640625" style="303" customWidth="1"/>
    <col min="5890" max="5890" width="13.5546875" style="303" customWidth="1"/>
    <col min="5891" max="5897" width="7.109375" style="303" customWidth="1"/>
    <col min="5898" max="5898" width="9.88671875" style="303" customWidth="1"/>
    <col min="5899" max="6144" width="9.109375" style="303"/>
    <col min="6145" max="6145" width="15.6640625" style="303" customWidth="1"/>
    <col min="6146" max="6146" width="13.5546875" style="303" customWidth="1"/>
    <col min="6147" max="6153" width="7.109375" style="303" customWidth="1"/>
    <col min="6154" max="6154" width="9.88671875" style="303" customWidth="1"/>
    <col min="6155" max="6400" width="9.109375" style="303"/>
    <col min="6401" max="6401" width="15.6640625" style="303" customWidth="1"/>
    <col min="6402" max="6402" width="13.5546875" style="303" customWidth="1"/>
    <col min="6403" max="6409" width="7.109375" style="303" customWidth="1"/>
    <col min="6410" max="6410" width="9.88671875" style="303" customWidth="1"/>
    <col min="6411" max="6656" width="9.109375" style="303"/>
    <col min="6657" max="6657" width="15.6640625" style="303" customWidth="1"/>
    <col min="6658" max="6658" width="13.5546875" style="303" customWidth="1"/>
    <col min="6659" max="6665" width="7.109375" style="303" customWidth="1"/>
    <col min="6666" max="6666" width="9.88671875" style="303" customWidth="1"/>
    <col min="6667" max="6912" width="9.109375" style="303"/>
    <col min="6913" max="6913" width="15.6640625" style="303" customWidth="1"/>
    <col min="6914" max="6914" width="13.5546875" style="303" customWidth="1"/>
    <col min="6915" max="6921" width="7.109375" style="303" customWidth="1"/>
    <col min="6922" max="6922" width="9.88671875" style="303" customWidth="1"/>
    <col min="6923" max="7168" width="9.109375" style="303"/>
    <col min="7169" max="7169" width="15.6640625" style="303" customWidth="1"/>
    <col min="7170" max="7170" width="13.5546875" style="303" customWidth="1"/>
    <col min="7171" max="7177" width="7.109375" style="303" customWidth="1"/>
    <col min="7178" max="7178" width="9.88671875" style="303" customWidth="1"/>
    <col min="7179" max="7424" width="9.109375" style="303"/>
    <col min="7425" max="7425" width="15.6640625" style="303" customWidth="1"/>
    <col min="7426" max="7426" width="13.5546875" style="303" customWidth="1"/>
    <col min="7427" max="7433" width="7.109375" style="303" customWidth="1"/>
    <col min="7434" max="7434" width="9.88671875" style="303" customWidth="1"/>
    <col min="7435" max="7680" width="9.109375" style="303"/>
    <col min="7681" max="7681" width="15.6640625" style="303" customWidth="1"/>
    <col min="7682" max="7682" width="13.5546875" style="303" customWidth="1"/>
    <col min="7683" max="7689" width="7.109375" style="303" customWidth="1"/>
    <col min="7690" max="7690" width="9.88671875" style="303" customWidth="1"/>
    <col min="7691" max="7936" width="9.109375" style="303"/>
    <col min="7937" max="7937" width="15.6640625" style="303" customWidth="1"/>
    <col min="7938" max="7938" width="13.5546875" style="303" customWidth="1"/>
    <col min="7939" max="7945" width="7.109375" style="303" customWidth="1"/>
    <col min="7946" max="7946" width="9.88671875" style="303" customWidth="1"/>
    <col min="7947" max="8192" width="9.109375" style="303"/>
    <col min="8193" max="8193" width="15.6640625" style="303" customWidth="1"/>
    <col min="8194" max="8194" width="13.5546875" style="303" customWidth="1"/>
    <col min="8195" max="8201" width="7.109375" style="303" customWidth="1"/>
    <col min="8202" max="8202" width="9.88671875" style="303" customWidth="1"/>
    <col min="8203" max="8448" width="9.109375" style="303"/>
    <col min="8449" max="8449" width="15.6640625" style="303" customWidth="1"/>
    <col min="8450" max="8450" width="13.5546875" style="303" customWidth="1"/>
    <col min="8451" max="8457" width="7.109375" style="303" customWidth="1"/>
    <col min="8458" max="8458" width="9.88671875" style="303" customWidth="1"/>
    <col min="8459" max="8704" width="9.109375" style="303"/>
    <col min="8705" max="8705" width="15.6640625" style="303" customWidth="1"/>
    <col min="8706" max="8706" width="13.5546875" style="303" customWidth="1"/>
    <col min="8707" max="8713" width="7.109375" style="303" customWidth="1"/>
    <col min="8714" max="8714" width="9.88671875" style="303" customWidth="1"/>
    <col min="8715" max="8960" width="9.109375" style="303"/>
    <col min="8961" max="8961" width="15.6640625" style="303" customWidth="1"/>
    <col min="8962" max="8962" width="13.5546875" style="303" customWidth="1"/>
    <col min="8963" max="8969" width="7.109375" style="303" customWidth="1"/>
    <col min="8970" max="8970" width="9.88671875" style="303" customWidth="1"/>
    <col min="8971" max="9216" width="9.109375" style="303"/>
    <col min="9217" max="9217" width="15.6640625" style="303" customWidth="1"/>
    <col min="9218" max="9218" width="13.5546875" style="303" customWidth="1"/>
    <col min="9219" max="9225" width="7.109375" style="303" customWidth="1"/>
    <col min="9226" max="9226" width="9.88671875" style="303" customWidth="1"/>
    <col min="9227" max="9472" width="9.109375" style="303"/>
    <col min="9473" max="9473" width="15.6640625" style="303" customWidth="1"/>
    <col min="9474" max="9474" width="13.5546875" style="303" customWidth="1"/>
    <col min="9475" max="9481" width="7.109375" style="303" customWidth="1"/>
    <col min="9482" max="9482" width="9.88671875" style="303" customWidth="1"/>
    <col min="9483" max="9728" width="9.109375" style="303"/>
    <col min="9729" max="9729" width="15.6640625" style="303" customWidth="1"/>
    <col min="9730" max="9730" width="13.5546875" style="303" customWidth="1"/>
    <col min="9731" max="9737" width="7.109375" style="303" customWidth="1"/>
    <col min="9738" max="9738" width="9.88671875" style="303" customWidth="1"/>
    <col min="9739" max="9984" width="9.109375" style="303"/>
    <col min="9985" max="9985" width="15.6640625" style="303" customWidth="1"/>
    <col min="9986" max="9986" width="13.5546875" style="303" customWidth="1"/>
    <col min="9987" max="9993" width="7.109375" style="303" customWidth="1"/>
    <col min="9994" max="9994" width="9.88671875" style="303" customWidth="1"/>
    <col min="9995" max="10240" width="9.109375" style="303"/>
    <col min="10241" max="10241" width="15.6640625" style="303" customWidth="1"/>
    <col min="10242" max="10242" width="13.5546875" style="303" customWidth="1"/>
    <col min="10243" max="10249" width="7.109375" style="303" customWidth="1"/>
    <col min="10250" max="10250" width="9.88671875" style="303" customWidth="1"/>
    <col min="10251" max="10496" width="9.109375" style="303"/>
    <col min="10497" max="10497" width="15.6640625" style="303" customWidth="1"/>
    <col min="10498" max="10498" width="13.5546875" style="303" customWidth="1"/>
    <col min="10499" max="10505" width="7.109375" style="303" customWidth="1"/>
    <col min="10506" max="10506" width="9.88671875" style="303" customWidth="1"/>
    <col min="10507" max="10752" width="9.109375" style="303"/>
    <col min="10753" max="10753" width="15.6640625" style="303" customWidth="1"/>
    <col min="10754" max="10754" width="13.5546875" style="303" customWidth="1"/>
    <col min="10755" max="10761" width="7.109375" style="303" customWidth="1"/>
    <col min="10762" max="10762" width="9.88671875" style="303" customWidth="1"/>
    <col min="10763" max="11008" width="9.109375" style="303"/>
    <col min="11009" max="11009" width="15.6640625" style="303" customWidth="1"/>
    <col min="11010" max="11010" width="13.5546875" style="303" customWidth="1"/>
    <col min="11011" max="11017" width="7.109375" style="303" customWidth="1"/>
    <col min="11018" max="11018" width="9.88671875" style="303" customWidth="1"/>
    <col min="11019" max="11264" width="9.109375" style="303"/>
    <col min="11265" max="11265" width="15.6640625" style="303" customWidth="1"/>
    <col min="11266" max="11266" width="13.5546875" style="303" customWidth="1"/>
    <col min="11267" max="11273" width="7.109375" style="303" customWidth="1"/>
    <col min="11274" max="11274" width="9.88671875" style="303" customWidth="1"/>
    <col min="11275" max="11520" width="9.109375" style="303"/>
    <col min="11521" max="11521" width="15.6640625" style="303" customWidth="1"/>
    <col min="11522" max="11522" width="13.5546875" style="303" customWidth="1"/>
    <col min="11523" max="11529" width="7.109375" style="303" customWidth="1"/>
    <col min="11530" max="11530" width="9.88671875" style="303" customWidth="1"/>
    <col min="11531" max="11776" width="9.109375" style="303"/>
    <col min="11777" max="11777" width="15.6640625" style="303" customWidth="1"/>
    <col min="11778" max="11778" width="13.5546875" style="303" customWidth="1"/>
    <col min="11779" max="11785" width="7.109375" style="303" customWidth="1"/>
    <col min="11786" max="11786" width="9.88671875" style="303" customWidth="1"/>
    <col min="11787" max="12032" width="9.109375" style="303"/>
    <col min="12033" max="12033" width="15.6640625" style="303" customWidth="1"/>
    <col min="12034" max="12034" width="13.5546875" style="303" customWidth="1"/>
    <col min="12035" max="12041" width="7.109375" style="303" customWidth="1"/>
    <col min="12042" max="12042" width="9.88671875" style="303" customWidth="1"/>
    <col min="12043" max="12288" width="9.109375" style="303"/>
    <col min="12289" max="12289" width="15.6640625" style="303" customWidth="1"/>
    <col min="12290" max="12290" width="13.5546875" style="303" customWidth="1"/>
    <col min="12291" max="12297" width="7.109375" style="303" customWidth="1"/>
    <col min="12298" max="12298" width="9.88671875" style="303" customWidth="1"/>
    <col min="12299" max="12544" width="9.109375" style="303"/>
    <col min="12545" max="12545" width="15.6640625" style="303" customWidth="1"/>
    <col min="12546" max="12546" width="13.5546875" style="303" customWidth="1"/>
    <col min="12547" max="12553" width="7.109375" style="303" customWidth="1"/>
    <col min="12554" max="12554" width="9.88671875" style="303" customWidth="1"/>
    <col min="12555" max="12800" width="9.109375" style="303"/>
    <col min="12801" max="12801" width="15.6640625" style="303" customWidth="1"/>
    <col min="12802" max="12802" width="13.5546875" style="303" customWidth="1"/>
    <col min="12803" max="12809" width="7.109375" style="303" customWidth="1"/>
    <col min="12810" max="12810" width="9.88671875" style="303" customWidth="1"/>
    <col min="12811" max="13056" width="9.109375" style="303"/>
    <col min="13057" max="13057" width="15.6640625" style="303" customWidth="1"/>
    <col min="13058" max="13058" width="13.5546875" style="303" customWidth="1"/>
    <col min="13059" max="13065" width="7.109375" style="303" customWidth="1"/>
    <col min="13066" max="13066" width="9.88671875" style="303" customWidth="1"/>
    <col min="13067" max="13312" width="9.109375" style="303"/>
    <col min="13313" max="13313" width="15.6640625" style="303" customWidth="1"/>
    <col min="13314" max="13314" width="13.5546875" style="303" customWidth="1"/>
    <col min="13315" max="13321" width="7.109375" style="303" customWidth="1"/>
    <col min="13322" max="13322" width="9.88671875" style="303" customWidth="1"/>
    <col min="13323" max="13568" width="9.109375" style="303"/>
    <col min="13569" max="13569" width="15.6640625" style="303" customWidth="1"/>
    <col min="13570" max="13570" width="13.5546875" style="303" customWidth="1"/>
    <col min="13571" max="13577" width="7.109375" style="303" customWidth="1"/>
    <col min="13578" max="13578" width="9.88671875" style="303" customWidth="1"/>
    <col min="13579" max="13824" width="9.109375" style="303"/>
    <col min="13825" max="13825" width="15.6640625" style="303" customWidth="1"/>
    <col min="13826" max="13826" width="13.5546875" style="303" customWidth="1"/>
    <col min="13827" max="13833" width="7.109375" style="303" customWidth="1"/>
    <col min="13834" max="13834" width="9.88671875" style="303" customWidth="1"/>
    <col min="13835" max="14080" width="9.109375" style="303"/>
    <col min="14081" max="14081" width="15.6640625" style="303" customWidth="1"/>
    <col min="14082" max="14082" width="13.5546875" style="303" customWidth="1"/>
    <col min="14083" max="14089" width="7.109375" style="303" customWidth="1"/>
    <col min="14090" max="14090" width="9.88671875" style="303" customWidth="1"/>
    <col min="14091" max="14336" width="9.109375" style="303"/>
    <col min="14337" max="14337" width="15.6640625" style="303" customWidth="1"/>
    <col min="14338" max="14338" width="13.5546875" style="303" customWidth="1"/>
    <col min="14339" max="14345" width="7.109375" style="303" customWidth="1"/>
    <col min="14346" max="14346" width="9.88671875" style="303" customWidth="1"/>
    <col min="14347" max="14592" width="9.109375" style="303"/>
    <col min="14593" max="14593" width="15.6640625" style="303" customWidth="1"/>
    <col min="14594" max="14594" width="13.5546875" style="303" customWidth="1"/>
    <col min="14595" max="14601" width="7.109375" style="303" customWidth="1"/>
    <col min="14602" max="14602" width="9.88671875" style="303" customWidth="1"/>
    <col min="14603" max="14848" width="9.109375" style="303"/>
    <col min="14849" max="14849" width="15.6640625" style="303" customWidth="1"/>
    <col min="14850" max="14850" width="13.5546875" style="303" customWidth="1"/>
    <col min="14851" max="14857" width="7.109375" style="303" customWidth="1"/>
    <col min="14858" max="14858" width="9.88671875" style="303" customWidth="1"/>
    <col min="14859" max="15104" width="9.109375" style="303"/>
    <col min="15105" max="15105" width="15.6640625" style="303" customWidth="1"/>
    <col min="15106" max="15106" width="13.5546875" style="303" customWidth="1"/>
    <col min="15107" max="15113" width="7.109375" style="303" customWidth="1"/>
    <col min="15114" max="15114" width="9.88671875" style="303" customWidth="1"/>
    <col min="15115" max="15360" width="9.109375" style="303"/>
    <col min="15361" max="15361" width="15.6640625" style="303" customWidth="1"/>
    <col min="15362" max="15362" width="13.5546875" style="303" customWidth="1"/>
    <col min="15363" max="15369" width="7.109375" style="303" customWidth="1"/>
    <col min="15370" max="15370" width="9.88671875" style="303" customWidth="1"/>
    <col min="15371" max="15616" width="9.109375" style="303"/>
    <col min="15617" max="15617" width="15.6640625" style="303" customWidth="1"/>
    <col min="15618" max="15618" width="13.5546875" style="303" customWidth="1"/>
    <col min="15619" max="15625" width="7.109375" style="303" customWidth="1"/>
    <col min="15626" max="15626" width="9.88671875" style="303" customWidth="1"/>
    <col min="15627" max="15872" width="9.109375" style="303"/>
    <col min="15873" max="15873" width="15.6640625" style="303" customWidth="1"/>
    <col min="15874" max="15874" width="13.5546875" style="303" customWidth="1"/>
    <col min="15875" max="15881" width="7.109375" style="303" customWidth="1"/>
    <col min="15882" max="15882" width="9.88671875" style="303" customWidth="1"/>
    <col min="15883" max="16128" width="9.109375" style="303"/>
    <col min="16129" max="16129" width="15.6640625" style="303" customWidth="1"/>
    <col min="16130" max="16130" width="13.5546875" style="303" customWidth="1"/>
    <col min="16131" max="16137" width="7.109375" style="303" customWidth="1"/>
    <col min="16138" max="16138" width="9.88671875" style="303" customWidth="1"/>
    <col min="16139" max="16384" width="9.109375" style="303"/>
  </cols>
  <sheetData>
    <row r="1" spans="1:13" ht="16.2" x14ac:dyDescent="0.2">
      <c r="A1" s="627" t="s">
        <v>25</v>
      </c>
      <c r="B1" s="627"/>
      <c r="C1" s="627"/>
      <c r="D1" s="627"/>
      <c r="E1" s="627"/>
      <c r="F1" s="627"/>
      <c r="G1" s="627"/>
      <c r="H1" s="627"/>
      <c r="I1" s="627"/>
      <c r="J1" s="627"/>
    </row>
    <row r="2" spans="1:13" s="305" customFormat="1" ht="13.8" thickBot="1" x14ac:dyDescent="0.2">
      <c r="A2" s="38" t="s">
        <v>23</v>
      </c>
      <c r="B2" s="39"/>
      <c r="C2" s="39"/>
      <c r="D2" s="39"/>
      <c r="E2" s="39"/>
      <c r="F2" s="39"/>
      <c r="G2" s="39"/>
      <c r="H2" s="39"/>
      <c r="I2" s="628">
        <v>43922</v>
      </c>
      <c r="J2" s="628"/>
      <c r="K2" s="304"/>
    </row>
    <row r="3" spans="1:13" s="307" customFormat="1" ht="12.75" customHeight="1" x14ac:dyDescent="0.2">
      <c r="A3" s="629" t="s">
        <v>26</v>
      </c>
      <c r="B3" s="631" t="s">
        <v>27</v>
      </c>
      <c r="C3" s="633" t="s">
        <v>400</v>
      </c>
      <c r="D3" s="634"/>
      <c r="E3" s="634"/>
      <c r="F3" s="634"/>
      <c r="G3" s="634"/>
      <c r="H3" s="634"/>
      <c r="I3" s="634"/>
      <c r="J3" s="635" t="s">
        <v>28</v>
      </c>
      <c r="K3" s="306"/>
    </row>
    <row r="4" spans="1:13" s="307" customFormat="1" x14ac:dyDescent="0.2">
      <c r="A4" s="630"/>
      <c r="B4" s="632"/>
      <c r="C4" s="40" t="s">
        <v>29</v>
      </c>
      <c r="D4" s="41" t="s">
        <v>411</v>
      </c>
      <c r="E4" s="42" t="s">
        <v>412</v>
      </c>
      <c r="F4" s="42" t="s">
        <v>413</v>
      </c>
      <c r="G4" s="42" t="s">
        <v>414</v>
      </c>
      <c r="H4" s="42" t="s">
        <v>502</v>
      </c>
      <c r="I4" s="42" t="s">
        <v>415</v>
      </c>
      <c r="J4" s="636"/>
      <c r="K4" s="306"/>
    </row>
    <row r="5" spans="1:13" s="307" customFormat="1" x14ac:dyDescent="0.2">
      <c r="A5" s="43" t="s">
        <v>495</v>
      </c>
      <c r="B5" s="44"/>
      <c r="C5" s="548">
        <v>1240</v>
      </c>
      <c r="D5" s="548">
        <f t="shared" ref="D5:I5" si="0">SUM(D6:D18)</f>
        <v>87</v>
      </c>
      <c r="E5" s="548">
        <f t="shared" si="0"/>
        <v>166</v>
      </c>
      <c r="F5" s="548">
        <f t="shared" si="0"/>
        <v>209</v>
      </c>
      <c r="G5" s="548">
        <f t="shared" si="0"/>
        <v>256</v>
      </c>
      <c r="H5" s="548">
        <f t="shared" si="0"/>
        <v>261</v>
      </c>
      <c r="I5" s="548">
        <f t="shared" si="0"/>
        <v>261</v>
      </c>
      <c r="J5" s="548">
        <f>SUM(J6:J18)</f>
        <v>190</v>
      </c>
      <c r="K5" s="306"/>
    </row>
    <row r="6" spans="1:13" s="307" customFormat="1" x14ac:dyDescent="0.2">
      <c r="A6" s="46" t="s">
        <v>30</v>
      </c>
      <c r="B6" s="47" t="s">
        <v>496</v>
      </c>
      <c r="C6" s="548">
        <v>140</v>
      </c>
      <c r="D6" s="549">
        <v>12</v>
      </c>
      <c r="E6" s="549">
        <v>20</v>
      </c>
      <c r="F6" s="549">
        <v>24</v>
      </c>
      <c r="G6" s="549">
        <v>28</v>
      </c>
      <c r="H6" s="549">
        <v>28</v>
      </c>
      <c r="I6" s="549">
        <v>28</v>
      </c>
      <c r="J6" s="549">
        <v>22</v>
      </c>
      <c r="K6" s="306"/>
    </row>
    <row r="7" spans="1:13" s="307" customFormat="1" x14ac:dyDescent="0.2">
      <c r="A7" s="46" t="s">
        <v>31</v>
      </c>
      <c r="B7" s="47" t="s">
        <v>497</v>
      </c>
      <c r="C7" s="548">
        <v>106</v>
      </c>
      <c r="D7" s="549">
        <v>9</v>
      </c>
      <c r="E7" s="549">
        <v>10</v>
      </c>
      <c r="F7" s="549">
        <v>12</v>
      </c>
      <c r="G7" s="549">
        <v>25</v>
      </c>
      <c r="H7" s="549">
        <v>25</v>
      </c>
      <c r="I7" s="549">
        <v>25</v>
      </c>
      <c r="J7" s="549">
        <v>16</v>
      </c>
      <c r="K7" s="306"/>
    </row>
    <row r="8" spans="1:13" s="307" customFormat="1" x14ac:dyDescent="0.2">
      <c r="A8" s="46" t="s">
        <v>32</v>
      </c>
      <c r="B8" s="47" t="s">
        <v>366</v>
      </c>
      <c r="C8" s="548">
        <v>106</v>
      </c>
      <c r="D8" s="549">
        <v>9</v>
      </c>
      <c r="E8" s="549">
        <v>10</v>
      </c>
      <c r="F8" s="549">
        <v>12</v>
      </c>
      <c r="G8" s="549">
        <v>25</v>
      </c>
      <c r="H8" s="549">
        <v>25</v>
      </c>
      <c r="I8" s="549">
        <v>25</v>
      </c>
      <c r="J8" s="549">
        <v>17</v>
      </c>
      <c r="K8" s="306"/>
    </row>
    <row r="9" spans="1:13" s="307" customFormat="1" x14ac:dyDescent="0.2">
      <c r="A9" s="46" t="s">
        <v>33</v>
      </c>
      <c r="B9" s="47" t="s">
        <v>498</v>
      </c>
      <c r="C9" s="548">
        <v>114</v>
      </c>
      <c r="D9" s="549">
        <v>9</v>
      </c>
      <c r="E9" s="549">
        <v>15</v>
      </c>
      <c r="F9" s="549">
        <v>18</v>
      </c>
      <c r="G9" s="549">
        <v>22</v>
      </c>
      <c r="H9" s="549">
        <v>25</v>
      </c>
      <c r="I9" s="549">
        <v>25</v>
      </c>
      <c r="J9" s="549">
        <v>18</v>
      </c>
      <c r="K9" s="306"/>
    </row>
    <row r="10" spans="1:13" s="307" customFormat="1" x14ac:dyDescent="0.2">
      <c r="A10" s="46" t="s">
        <v>34</v>
      </c>
      <c r="B10" s="47" t="s">
        <v>499</v>
      </c>
      <c r="C10" s="548">
        <v>53</v>
      </c>
      <c r="D10" s="549">
        <v>9</v>
      </c>
      <c r="E10" s="549">
        <v>20</v>
      </c>
      <c r="F10" s="549">
        <v>24</v>
      </c>
      <c r="G10" s="549" t="s">
        <v>432</v>
      </c>
      <c r="H10" s="549" t="s">
        <v>432</v>
      </c>
      <c r="I10" s="549" t="s">
        <v>432</v>
      </c>
      <c r="J10" s="549">
        <v>14</v>
      </c>
      <c r="K10" s="306"/>
    </row>
    <row r="11" spans="1:13" s="307" customFormat="1" x14ac:dyDescent="0.2">
      <c r="A11" s="46" t="s">
        <v>35</v>
      </c>
      <c r="B11" s="47" t="s">
        <v>422</v>
      </c>
      <c r="C11" s="548">
        <v>114</v>
      </c>
      <c r="D11" s="549" t="s">
        <v>432</v>
      </c>
      <c r="E11" s="549">
        <v>15</v>
      </c>
      <c r="F11" s="550">
        <v>24</v>
      </c>
      <c r="G11" s="550">
        <v>25</v>
      </c>
      <c r="H11" s="550">
        <v>25</v>
      </c>
      <c r="I11" s="550">
        <v>25</v>
      </c>
      <c r="J11" s="550">
        <v>14</v>
      </c>
      <c r="M11" s="308"/>
    </row>
    <row r="12" spans="1:13" s="307" customFormat="1" x14ac:dyDescent="0.2">
      <c r="A12" s="46" t="s">
        <v>36</v>
      </c>
      <c r="B12" s="47" t="s">
        <v>500</v>
      </c>
      <c r="C12" s="548">
        <v>105</v>
      </c>
      <c r="D12" s="549">
        <v>9</v>
      </c>
      <c r="E12" s="549">
        <v>10</v>
      </c>
      <c r="F12" s="549">
        <v>12</v>
      </c>
      <c r="G12" s="549">
        <v>24</v>
      </c>
      <c r="H12" s="549">
        <v>25</v>
      </c>
      <c r="I12" s="549">
        <v>25</v>
      </c>
      <c r="J12" s="549">
        <v>12</v>
      </c>
      <c r="K12" s="306"/>
    </row>
    <row r="13" spans="1:13" s="307" customFormat="1" x14ac:dyDescent="0.2">
      <c r="A13" s="46" t="s">
        <v>37</v>
      </c>
      <c r="B13" s="47" t="s">
        <v>503</v>
      </c>
      <c r="C13" s="548">
        <v>107</v>
      </c>
      <c r="D13" s="549" t="s">
        <v>432</v>
      </c>
      <c r="E13" s="549">
        <v>15</v>
      </c>
      <c r="F13" s="549">
        <v>18</v>
      </c>
      <c r="G13" s="549">
        <v>24</v>
      </c>
      <c r="H13" s="549">
        <v>25</v>
      </c>
      <c r="I13" s="549">
        <v>25</v>
      </c>
      <c r="J13" s="549">
        <v>13</v>
      </c>
      <c r="K13" s="306"/>
    </row>
    <row r="14" spans="1:13" s="307" customFormat="1" x14ac:dyDescent="0.2">
      <c r="A14" s="49" t="s">
        <v>38</v>
      </c>
      <c r="B14" s="47" t="s">
        <v>399</v>
      </c>
      <c r="C14" s="548">
        <v>106</v>
      </c>
      <c r="D14" s="549">
        <v>9</v>
      </c>
      <c r="E14" s="549">
        <v>10</v>
      </c>
      <c r="F14" s="549">
        <v>12</v>
      </c>
      <c r="G14" s="549">
        <v>25</v>
      </c>
      <c r="H14" s="549">
        <v>25</v>
      </c>
      <c r="I14" s="549">
        <v>25</v>
      </c>
      <c r="J14" s="549">
        <v>15</v>
      </c>
      <c r="K14" s="306"/>
    </row>
    <row r="15" spans="1:13" s="307" customFormat="1" x14ac:dyDescent="0.2">
      <c r="A15" s="49" t="s">
        <v>501</v>
      </c>
      <c r="B15" s="50" t="s">
        <v>504</v>
      </c>
      <c r="C15" s="548">
        <v>69</v>
      </c>
      <c r="D15" s="549">
        <v>9</v>
      </c>
      <c r="E15" s="549">
        <v>12</v>
      </c>
      <c r="F15" s="549">
        <v>12</v>
      </c>
      <c r="G15" s="549">
        <v>12</v>
      </c>
      <c r="H15" s="549">
        <v>12</v>
      </c>
      <c r="I15" s="549">
        <v>12</v>
      </c>
      <c r="J15" s="549">
        <v>13</v>
      </c>
      <c r="K15" s="306"/>
      <c r="M15" s="308"/>
    </row>
    <row r="16" spans="1:13" s="307" customFormat="1" x14ac:dyDescent="0.2">
      <c r="A16" s="51" t="s">
        <v>39</v>
      </c>
      <c r="B16" s="47" t="s">
        <v>241</v>
      </c>
      <c r="C16" s="151">
        <v>94</v>
      </c>
      <c r="D16" s="229">
        <v>6</v>
      </c>
      <c r="E16" s="229">
        <v>10</v>
      </c>
      <c r="F16" s="229">
        <v>18</v>
      </c>
      <c r="G16" s="229">
        <v>20</v>
      </c>
      <c r="H16" s="229">
        <v>20</v>
      </c>
      <c r="I16" s="229">
        <v>20</v>
      </c>
      <c r="J16" s="229">
        <v>14</v>
      </c>
      <c r="K16" s="306"/>
    </row>
    <row r="17" spans="1:18" s="307" customFormat="1" x14ac:dyDescent="0.2">
      <c r="A17" s="51" t="s">
        <v>40</v>
      </c>
      <c r="B17" s="47" t="s">
        <v>242</v>
      </c>
      <c r="C17" s="151">
        <v>62</v>
      </c>
      <c r="D17" s="229">
        <v>6</v>
      </c>
      <c r="E17" s="229">
        <v>9</v>
      </c>
      <c r="F17" s="229">
        <v>11</v>
      </c>
      <c r="G17" s="229">
        <v>12</v>
      </c>
      <c r="H17" s="229">
        <v>12</v>
      </c>
      <c r="I17" s="229">
        <v>12</v>
      </c>
      <c r="J17" s="229">
        <v>13</v>
      </c>
      <c r="K17" s="306"/>
    </row>
    <row r="18" spans="1:18" s="307" customFormat="1" ht="13.8" thickBot="1" x14ac:dyDescent="0.25">
      <c r="A18" s="54" t="s">
        <v>367</v>
      </c>
      <c r="B18" s="55" t="s">
        <v>243</v>
      </c>
      <c r="C18" s="181">
        <v>64</v>
      </c>
      <c r="D18" s="182" t="s">
        <v>432</v>
      </c>
      <c r="E18" s="182">
        <v>10</v>
      </c>
      <c r="F18" s="182">
        <v>12</v>
      </c>
      <c r="G18" s="182">
        <v>14</v>
      </c>
      <c r="H18" s="182">
        <v>14</v>
      </c>
      <c r="I18" s="182">
        <v>14</v>
      </c>
      <c r="J18" s="182">
        <v>9</v>
      </c>
      <c r="K18" s="309"/>
    </row>
    <row r="19" spans="1:18" s="311" customFormat="1" ht="10.8" x14ac:dyDescent="0.15">
      <c r="A19" s="626" t="s">
        <v>41</v>
      </c>
      <c r="B19" s="626"/>
      <c r="C19" s="626"/>
      <c r="D19" s="626"/>
      <c r="E19" s="626"/>
      <c r="F19" s="626"/>
      <c r="G19" s="626"/>
      <c r="H19" s="626"/>
      <c r="I19" s="626"/>
      <c r="J19" s="58"/>
      <c r="K19" s="310"/>
    </row>
    <row r="20" spans="1:18" s="311" customFormat="1" ht="10.8" x14ac:dyDescent="0.15">
      <c r="A20" s="59"/>
      <c r="B20" s="60"/>
      <c r="C20" s="60"/>
      <c r="D20" s="60"/>
      <c r="E20" s="60"/>
      <c r="F20" s="60"/>
      <c r="G20" s="60"/>
      <c r="H20" s="60"/>
      <c r="I20" s="60"/>
      <c r="J20" s="58" t="s">
        <v>24</v>
      </c>
    </row>
    <row r="21" spans="1:18" x14ac:dyDescent="0.2">
      <c r="A21" s="312"/>
      <c r="B21" s="312"/>
      <c r="C21" s="312"/>
      <c r="D21" s="312"/>
      <c r="E21" s="312"/>
      <c r="F21" s="312"/>
      <c r="G21" s="312"/>
      <c r="H21" s="312"/>
      <c r="I21" s="312"/>
      <c r="J21" s="58"/>
    </row>
    <row r="22" spans="1:18" x14ac:dyDescent="0.2">
      <c r="R22" s="551"/>
    </row>
    <row r="23" spans="1:18" x14ac:dyDescent="0.2">
      <c r="R23" s="551"/>
    </row>
  </sheetData>
  <mergeCells count="7">
    <mergeCell ref="A19:I19"/>
    <mergeCell ref="A1:J1"/>
    <mergeCell ref="I2:J2"/>
    <mergeCell ref="A3:A4"/>
    <mergeCell ref="B3:B4"/>
    <mergeCell ref="C3:I3"/>
    <mergeCell ref="J3:J4"/>
  </mergeCells>
  <phoneticPr fontI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45</vt:i4>
      </vt:variant>
    </vt:vector>
  </HeadingPairs>
  <TitlesOfParts>
    <vt:vector size="45" baseType="lpstr">
      <vt:lpstr>１　生活保護</vt:lpstr>
      <vt:lpstr>（1）扶助別被保護世帯数</vt:lpstr>
      <vt:lpstr>（2）労働力類型別被保護世帯数</vt:lpstr>
      <vt:lpstr>（3）世帯類型別被保護世帯数</vt:lpstr>
      <vt:lpstr>(4)年齢別被保護世帯人員</vt:lpstr>
      <vt:lpstr>(5)扶助別生活保護費</vt:lpstr>
      <vt:lpstr>２　児童福祉</vt:lpstr>
      <vt:lpstr>（1）児童人口</vt:lpstr>
      <vt:lpstr>（2）市立保育園設置状況</vt:lpstr>
      <vt:lpstr>（3）市立認可保育園設置状況</vt:lpstr>
      <vt:lpstr>(4)地域型保育施設設置状況</vt:lpstr>
      <vt:lpstr>（5）認証保育所設置状況</vt:lpstr>
      <vt:lpstr>(6)就学前人口と保育園定員、新規入所児童数、待機児童数</vt:lpstr>
      <vt:lpstr>（7）学童保育所入所状況</vt:lpstr>
      <vt:lpstr>(8)学童保育所児童数と定員、待機児童数</vt:lpstr>
      <vt:lpstr>(9)児童手当等支給状況</vt:lpstr>
      <vt:lpstr>(10)母子福祉資金及び父子福祉資金・女性福祉資金貸付状況</vt:lpstr>
      <vt:lpstr>３　高齢者福祉</vt:lpstr>
      <vt:lpstr>（1）高齢者人口</vt:lpstr>
      <vt:lpstr>（2）高齢者福祉センター利用状況</vt:lpstr>
      <vt:lpstr>（3）老人クラブの状況</vt:lpstr>
      <vt:lpstr>(4)給食サービスの状況</vt:lpstr>
      <vt:lpstr>４　障がい者福祉</vt:lpstr>
      <vt:lpstr>（1）身体障がい者数</vt:lpstr>
      <vt:lpstr>（2）障がい等級別身体障がい者数</vt:lpstr>
      <vt:lpstr>（3）年齢別身体障がい者数</vt:lpstr>
      <vt:lpstr>（4）知的障がい者数</vt:lpstr>
      <vt:lpstr>（5）年齢別知的障がい者数</vt:lpstr>
      <vt:lpstr>（6）精神障がい者数</vt:lpstr>
      <vt:lpstr>(7)くるみ幼児園（児童発達支援）の利用状況</vt:lpstr>
      <vt:lpstr>(8)けやきのもり（生活介護）の利用状況</vt:lpstr>
      <vt:lpstr>５　保険・年金</vt:lpstr>
      <vt:lpstr>（1）国民健康保険被保険者数</vt:lpstr>
      <vt:lpstr>（2）保険給付件数・給付額</vt:lpstr>
      <vt:lpstr>（3）受信件数・受診率</vt:lpstr>
      <vt:lpstr>(4)後期高齢者医療被保険者数</vt:lpstr>
      <vt:lpstr>（5）国民年金被保険者数</vt:lpstr>
      <vt:lpstr>（6）基礎年金受給権者数</vt:lpstr>
      <vt:lpstr>（7）老齢福祉年金（無拠出年金）受給権者数</vt:lpstr>
      <vt:lpstr>６　介護保険</vt:lpstr>
      <vt:lpstr>(1)第1号被保険者数</vt:lpstr>
      <vt:lpstr>（2）審査判定結果状況</vt:lpstr>
      <vt:lpstr>（3）要介護（要支援）認定者数</vt:lpstr>
      <vt:lpstr>(4)保険給付支給状況</vt:lpstr>
      <vt:lpstr>(5)介護予防・生活支援サービス事業（地域支援事業）の状況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2019-10-15T04:51:38Z</dcterms:created>
  <dcterms:modified xsi:type="dcterms:W3CDTF">2021-03-17T05:43:07Z</dcterms:modified>
</cp:coreProperties>
</file>